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ate1904="1"/>
  <workbookProtection workbookAlgorithmName="SHA-512" workbookHashValue="uMFkGkaVixToxk7ENgxZDXaDVzjXLHISiz+RTChGqlWMii+EUbxxXVSwatSOPLywKZu2vVcY9Yyciu+EaxvrKw==" workbookSpinCount="100000" workbookSaltValue="uZntELj5iklx2xyKp6iG8A==" lockStructure="1"/>
  <bookViews>
    <workbookView xWindow="1332" yWindow="2328" windowWidth="19320" windowHeight="11796" tabRatio="500" activeTab="1"/>
  </bookViews>
  <sheets>
    <sheet name="About" sheetId="6" r:id="rId1"/>
    <sheet name="Calculator" sheetId="7" r:id="rId2"/>
    <sheet name="Example" sheetId="10" r:id="rId3"/>
  </sheets>
  <definedNames/>
  <calcPr calcId="171027"/>
</workbook>
</file>

<file path=xl/comments2.xml><?xml version="1.0" encoding="utf-8"?>
<comments xmlns="http://schemas.openxmlformats.org/spreadsheetml/2006/main">
  <authors>
    <author>Karlsson</author>
  </authors>
  <commentList>
    <comment ref="A30" authorId="0">
      <text>
        <r>
          <rPr>
            <sz val="8"/>
            <rFont val="Tahoma"/>
            <family val="2"/>
          </rPr>
          <t>Statement of emissions is obligatory in the EU (Directive 2003/54/EG); in countries where emissions are not stated in the bill please check emissions facotors in the  right hand table.</t>
        </r>
      </text>
    </comment>
  </commentList>
</comments>
</file>

<file path=xl/comments3.xml><?xml version="1.0" encoding="utf-8"?>
<comments xmlns="http://schemas.openxmlformats.org/spreadsheetml/2006/main">
  <authors>
    <author>Karlsson</author>
  </authors>
  <commentList>
    <comment ref="A30" authorId="0">
      <text>
        <r>
          <rPr>
            <sz val="8"/>
            <rFont val="Tahoma"/>
            <family val="2"/>
          </rPr>
          <t>Statement of emissions is obligatory in the EU (Directive 2003/54/EG); in countries where emissions are not stated in the bill please check emissions facotors in the  right hand table.</t>
        </r>
      </text>
    </comment>
  </commentList>
</comments>
</file>

<file path=xl/sharedStrings.xml><?xml version="1.0" encoding="utf-8"?>
<sst xmlns="http://schemas.openxmlformats.org/spreadsheetml/2006/main" count="648" uniqueCount="303">
  <si>
    <t>Please fill in yellow fields !</t>
  </si>
  <si>
    <t>Raw material produced at the site of the pellet plant as byproduct</t>
  </si>
  <si>
    <t>Total CO2 from biomass supply</t>
  </si>
  <si>
    <t>Total electricity consumption per year</t>
  </si>
  <si>
    <t>Emission factors</t>
  </si>
  <si>
    <t>CO2 emission reduction based on real values</t>
  </si>
  <si>
    <t>GHG Balance of Pellet production</t>
  </si>
  <si>
    <t>Diesel</t>
  </si>
  <si>
    <t>Hard coal</t>
  </si>
  <si>
    <t>Lignite</t>
  </si>
  <si>
    <t>40 t truck for dry product (Diesel)</t>
  </si>
  <si>
    <t>12 t truck for dry product (Diesel)</t>
  </si>
  <si>
    <t>Coastal/river shipping wood chips</t>
  </si>
  <si>
    <t>Ocean going bulk carrier</t>
  </si>
  <si>
    <t>Rail transport (European electricity mix)</t>
  </si>
  <si>
    <t>GEMIS v.4.7</t>
  </si>
  <si>
    <t>Pellets</t>
  </si>
  <si>
    <t>Total annual production</t>
  </si>
  <si>
    <t>[MJ]</t>
  </si>
  <si>
    <t>average transport distance [km]</t>
  </si>
  <si>
    <t>[t/a]</t>
  </si>
  <si>
    <t>OiB Richtlinie 6</t>
  </si>
  <si>
    <t>District heating (renewables)</t>
  </si>
  <si>
    <t>District heating (fossil)</t>
  </si>
  <si>
    <t>Source</t>
  </si>
  <si>
    <t>Total emissions</t>
  </si>
  <si>
    <t>Total emissions without packaging</t>
  </si>
  <si>
    <t>Total emissions packaging</t>
  </si>
  <si>
    <t>Transport / biomass supply</t>
  </si>
  <si>
    <t>Emission factors packaging</t>
  </si>
  <si>
    <t>Results</t>
  </si>
  <si>
    <t xml:space="preserve">Template to calculate the GHG emissions of a pellet production plant and emission factors to be used </t>
  </si>
  <si>
    <t>Total emissions per MJ bulk pellets</t>
  </si>
  <si>
    <t>Total emissions per kg bulk pellets</t>
  </si>
  <si>
    <t xml:space="preserve">Total emissions per MJ packed pellets </t>
  </si>
  <si>
    <t>Total emissions per kg packed pellets</t>
  </si>
  <si>
    <t>About this Excel file</t>
  </si>
  <si>
    <t>that aims at harmonising GHG calculation rules for heat and electricity from biomass through the European Union.</t>
  </si>
  <si>
    <t xml:space="preserve">Version 1 applies until version 2 is released. Version 2 will rely on the GHG calculation tool of the BioGrace II project </t>
  </si>
  <si>
    <t>Methodology</t>
  </si>
  <si>
    <t>Sources</t>
  </si>
  <si>
    <t>- transport</t>
  </si>
  <si>
    <t>from field to pellets plant or from sawmill to pellets plant</t>
  </si>
  <si>
    <t>- pelleting</t>
  </si>
  <si>
    <t>as well as emissions from the production of</t>
  </si>
  <si>
    <t>Emissions from electricity and heat consumption of</t>
  </si>
  <si>
    <t>choping, drying, conditioning, pelleting, cooling;</t>
  </si>
  <si>
    <t>- packaging</t>
  </si>
  <si>
    <t>Emissions from the production of packaging material</t>
  </si>
  <si>
    <t>Emission factors and default values for overseas transportation distances are taken from, in order of preference</t>
  </si>
  <si>
    <t>http://ec.europa.eu/energy/renewables/transparency_platform/doc/2010_report/sec_2010_0065_1_impact_assesment_en.pdf</t>
  </si>
  <si>
    <t>http://ec.europa.eu/energy/renewables/transparency_platform/doc/2010_report/com_2010_0011_3_report.pdf</t>
  </si>
  <si>
    <t>http://iet.jrc.ec.europa.eu/about-jec/sites/iet.jrc.ec.europa.eu.about-jec/files/documents/wtw3_wtt_appendix1_eurformat.pdf</t>
  </si>
  <si>
    <t>http://www.biograce.net/content/ghgcalculationtools/standardvalues</t>
  </si>
  <si>
    <t>http://www.oib.or.at/RL6_061011.pdf</t>
  </si>
  <si>
    <t>- GEMIS v.4.7</t>
  </si>
  <si>
    <t>http://www.gemis.de/de/index.htm</t>
  </si>
  <si>
    <t>- COM(2010)11</t>
  </si>
  <si>
    <t>European Commission (2010): Report on sustainability requirements for the use of solid and gaseous biomass sources in electricity, heating and coolin, COM(2010)11</t>
  </si>
  <si>
    <t>Joint Research Center of the European Commission (2010): Impact assessment accompanying the report on biomass sustainability (SEC(2010)65)</t>
  </si>
  <si>
    <t>- SEC(2010)65</t>
  </si>
  <si>
    <t>- WTT App. 1</t>
  </si>
  <si>
    <t xml:space="preserve">JEC (2011): Well-to-wheels Analysis of Future Automotive Fuels and Powertrains in the European Context WTT APPENDIX 1 Description of individual processes and detailed input data </t>
  </si>
  <si>
    <t>BioGrace list of standard values</t>
  </si>
  <si>
    <t>- OiB Richtlinie 6</t>
  </si>
  <si>
    <t>Austrian Institute of Construction Engineering (OiB) (2011): Energieeinsparung und Wärmeschutz</t>
  </si>
  <si>
    <t>- Ecoinvent</t>
  </si>
  <si>
    <t>Globales Emissions-Modell Integrierter Systeme (GEMIS) Version 4.7</t>
  </si>
  <si>
    <t>WTT App. 1</t>
  </si>
  <si>
    <t>[kWh]</t>
  </si>
  <si>
    <t>Woody Biomass from residues (wood, bark, ..) [t]</t>
  </si>
  <si>
    <t>Hard coal [t]</t>
  </si>
  <si>
    <t>Ecoinvent</t>
  </si>
  <si>
    <t>Source: SEC(2010)65</t>
  </si>
  <si>
    <t>Emission factors additives</t>
  </si>
  <si>
    <t xml:space="preserve">For raw materials coming from tropical countries (Brazil, Indonesia, Thailand), </t>
  </si>
  <si>
    <t>transportation to the processing site is assumed to be by truck, 50 km,</t>
  </si>
  <si>
    <t xml:space="preserve">and transport to the export terminal, 700km, while transport to the EU vary for Brazil by ship, </t>
  </si>
  <si>
    <t>10186 km, and for Indonesia by ship, 13000 km, and for Thailand by ship 12500 km.</t>
  </si>
  <si>
    <t>Total annual emissions for additives</t>
  </si>
  <si>
    <t>Default overseas distances</t>
  </si>
  <si>
    <t>WTT App. 1 / BioGrace</t>
  </si>
  <si>
    <t>Lignite [t]</t>
  </si>
  <si>
    <t>Emissions from the production of machinery and of operating material are not considered.</t>
  </si>
  <si>
    <t>Pellets production - additives</t>
  </si>
  <si>
    <t>Pellets prodcution - electricity consumption</t>
  </si>
  <si>
    <t>additives for pelleting</t>
  </si>
  <si>
    <t>40 t truck (Diesel)</t>
  </si>
  <si>
    <t>12 t truck (Diesel)</t>
  </si>
  <si>
    <t>Total annual emissions for heat</t>
  </si>
  <si>
    <t xml:space="preserve">Pellets production - energy consumed for heat </t>
  </si>
  <si>
    <t>Grains</t>
  </si>
  <si>
    <t>Corn</t>
  </si>
  <si>
    <t>Packaged delivery</t>
  </si>
  <si>
    <t>Albania</t>
  </si>
  <si>
    <t>Bosnia and Herzegovina</t>
  </si>
  <si>
    <t>Croatia</t>
  </si>
  <si>
    <t>FYR Macedonia</t>
  </si>
  <si>
    <t>Switzerland</t>
  </si>
  <si>
    <t>Norway</t>
  </si>
  <si>
    <t>Iceland</t>
  </si>
  <si>
    <t>Belarus</t>
  </si>
  <si>
    <t>Moldova</t>
  </si>
  <si>
    <t>Russia</t>
  </si>
  <si>
    <t>Ukraine</t>
  </si>
  <si>
    <t>Australia/Oceania</t>
  </si>
  <si>
    <t>Australia</t>
  </si>
  <si>
    <t>New Zealand</t>
  </si>
  <si>
    <t>North America</t>
  </si>
  <si>
    <t>Canada</t>
  </si>
  <si>
    <t>USA</t>
  </si>
  <si>
    <t>- BioGrace (a)</t>
  </si>
  <si>
    <t>- BioGrace (b)</t>
  </si>
  <si>
    <t>BioGrace list of additional standard values</t>
  </si>
  <si>
    <t>http://www.biograce.net/content/ghgcalculationtools/additionalstandardvalues</t>
  </si>
  <si>
    <t>BioGrace (a)</t>
  </si>
  <si>
    <t>Vegetable oil</t>
  </si>
  <si>
    <t>GHG reduction with bulk pellets</t>
  </si>
  <si>
    <t>GHG reduction with baged pellets</t>
  </si>
  <si>
    <t>Disctrict heat (non-renewable)</t>
  </si>
  <si>
    <t>CO2 emissions as stated in bill</t>
  </si>
  <si>
    <t>Total annual GHG emissions from electricity consumption</t>
  </si>
  <si>
    <t>10-kg-bag</t>
  </si>
  <si>
    <t>15-kg-bag</t>
  </si>
  <si>
    <t>bagged pellets [t/a]</t>
  </si>
  <si>
    <t>Reference energy carrier</t>
  </si>
  <si>
    <r>
      <t>[gCO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/MJ]</t>
    </r>
  </si>
  <si>
    <r>
      <t>[gCO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]</t>
    </r>
  </si>
  <si>
    <r>
      <t>[gCO</t>
    </r>
    <r>
      <rPr>
        <b/>
        <vertAlign val="subscript"/>
        <sz val="10"/>
        <rFont val="Verdana"/>
        <family val="2"/>
      </rPr>
      <t>2-eq</t>
    </r>
    <r>
      <rPr>
        <b/>
        <sz val="10"/>
        <rFont val="Verdana"/>
        <family val="2"/>
      </rPr>
      <t>]</t>
    </r>
  </si>
  <si>
    <r>
      <t>[gCO</t>
    </r>
    <r>
      <rPr>
        <vertAlign val="subscript"/>
        <sz val="10"/>
        <rFont val="Verdana"/>
        <family val="2"/>
      </rPr>
      <t>2-eq</t>
    </r>
    <r>
      <rPr>
        <sz val="10"/>
        <rFont val="Verdana"/>
        <family val="2"/>
      </rPr>
      <t>]</t>
    </r>
  </si>
  <si>
    <r>
      <t>[</t>
    </r>
    <r>
      <rPr>
        <sz val="10"/>
        <rFont val="Verdana"/>
        <family val="2"/>
      </rPr>
      <t>gCO</t>
    </r>
    <r>
      <rPr>
        <vertAlign val="subscript"/>
        <sz val="10"/>
        <rFont val="Verdana"/>
        <family val="2"/>
      </rPr>
      <t>2-eq</t>
    </r>
    <r>
      <rPr>
        <sz val="10"/>
        <rFont val="Verdana"/>
        <family val="2"/>
      </rPr>
      <t>/MJ</t>
    </r>
    <r>
      <rPr>
        <sz val="10"/>
        <rFont val="Arial"/>
        <family val="2"/>
      </rPr>
      <t>]</t>
    </r>
  </si>
  <si>
    <r>
      <t>[</t>
    </r>
    <r>
      <rPr>
        <sz val="10"/>
        <rFont val="Verdana"/>
        <family val="2"/>
      </rPr>
      <t>gCO</t>
    </r>
    <r>
      <rPr>
        <vertAlign val="subscript"/>
        <sz val="10"/>
        <rFont val="Verdana"/>
        <family val="2"/>
      </rPr>
      <t>2-eq</t>
    </r>
    <r>
      <rPr>
        <sz val="10"/>
        <rFont val="Verdana"/>
        <family val="2"/>
      </rPr>
      <t>/kg</t>
    </r>
    <r>
      <rPr>
        <sz val="10"/>
        <rFont val="Arial"/>
        <family val="2"/>
      </rPr>
      <t>]</t>
    </r>
  </si>
  <si>
    <r>
      <t>[gCO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/kWh]</t>
    </r>
  </si>
  <si>
    <r>
      <t>gCO</t>
    </r>
    <r>
      <rPr>
        <b/>
        <vertAlign val="subscript"/>
        <sz val="10"/>
        <rFont val="Verdana"/>
        <family val="2"/>
      </rPr>
      <t>2-eq</t>
    </r>
    <r>
      <rPr>
        <b/>
        <sz val="10"/>
        <rFont val="Verdana"/>
        <family val="2"/>
      </rPr>
      <t>/t.km</t>
    </r>
  </si>
  <si>
    <r>
      <t>[gCO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>/MJ]</t>
    </r>
  </si>
  <si>
    <r>
      <t>[gCO</t>
    </r>
    <r>
      <rPr>
        <b/>
        <vertAlign val="subscript"/>
        <sz val="10"/>
        <rFont val="Verdana"/>
        <family val="2"/>
      </rPr>
      <t>2-eq</t>
    </r>
    <r>
      <rPr>
        <b/>
        <sz val="10"/>
        <rFont val="Verdana"/>
        <family val="2"/>
      </rPr>
      <t>/MJ]</t>
    </r>
  </si>
  <si>
    <r>
      <t>[gCO</t>
    </r>
    <r>
      <rPr>
        <b/>
        <vertAlign val="subscript"/>
        <sz val="10"/>
        <rFont val="Verdana"/>
        <family val="2"/>
      </rPr>
      <t>2-qu</t>
    </r>
    <r>
      <rPr>
        <b/>
        <sz val="10"/>
        <rFont val="Verdana"/>
        <family val="2"/>
      </rPr>
      <t>/kg]</t>
    </r>
  </si>
  <si>
    <r>
      <t>[gCO</t>
    </r>
    <r>
      <rPr>
        <b/>
        <vertAlign val="subscript"/>
        <sz val="10"/>
        <rFont val="Verdana"/>
        <family val="2"/>
      </rPr>
      <t>2-qu</t>
    </r>
    <r>
      <rPr>
        <b/>
        <sz val="10"/>
        <rFont val="Verdana"/>
        <family val="2"/>
      </rPr>
      <t>/t</t>
    </r>
    <r>
      <rPr>
        <b/>
        <vertAlign val="subscript"/>
        <sz val="10"/>
        <rFont val="Verdana"/>
        <family val="2"/>
      </rPr>
      <t>pellets</t>
    </r>
    <r>
      <rPr>
        <b/>
        <sz val="10"/>
        <rFont val="Verdana"/>
        <family val="2"/>
      </rPr>
      <t>]</t>
    </r>
  </si>
  <si>
    <r>
      <t>Density [kg/m</t>
    </r>
    <r>
      <rPr>
        <b/>
        <vertAlign val="superscript"/>
        <sz val="10"/>
        <rFont val="Verdana"/>
        <family val="2"/>
      </rPr>
      <t>3</t>
    </r>
    <r>
      <rPr>
        <b/>
        <sz val="10"/>
        <rFont val="Verdana"/>
        <family val="2"/>
      </rPr>
      <t>]</t>
    </r>
  </si>
  <si>
    <t>Ecoinvent v2</t>
  </si>
  <si>
    <r>
      <t>Functinal unit is gCO</t>
    </r>
    <r>
      <rPr>
        <vertAlign val="subscript"/>
        <sz val="10"/>
        <rFont val="Verdana"/>
        <family val="2"/>
      </rPr>
      <t>2-eq</t>
    </r>
    <r>
      <rPr>
        <sz val="10"/>
        <rFont val="Verdana"/>
        <family val="2"/>
      </rPr>
      <t>/MJ pellets.</t>
    </r>
  </si>
  <si>
    <t>The scope is from the place of raw material production to the gate of the pellets plant.</t>
  </si>
  <si>
    <t>It was produced by Bioenergy 2020+ GmbH in cooperation with ofi Technologie &amp; Innovation GmbH under the commission of propellets Austria.</t>
  </si>
  <si>
    <t>Emission factors transportation</t>
  </si>
  <si>
    <t>NCV [MJ/kg]</t>
  </si>
  <si>
    <t>[MJ/kg] (Value from pellets analysis of the inspection)</t>
  </si>
  <si>
    <t>No contribution</t>
  </si>
  <si>
    <t>Energy consumption related to raw material supply</t>
  </si>
  <si>
    <t>Energy consumption related for pellet on-site production</t>
  </si>
  <si>
    <t>Heating oil [1000l]</t>
  </si>
  <si>
    <t>Natural gas [kWh]</t>
  </si>
  <si>
    <t>Energy content Net Calorific Value (NCV)</t>
  </si>
  <si>
    <t>Heating oil</t>
  </si>
  <si>
    <t>Natural gas (EU mix quality)</t>
  </si>
  <si>
    <t>Foreword</t>
  </si>
  <si>
    <t>Certified Producers may publish their Carbon Footprint values on their homepage or in other communications.</t>
  </si>
  <si>
    <r>
      <t>This Excel file has been created to perform life cycle GHG calculations of wood-based pellets according to the quality label EN</t>
    </r>
    <r>
      <rPr>
        <i/>
        <sz val="10"/>
        <rFont val="Verdana"/>
        <family val="2"/>
      </rPr>
      <t>plus</t>
    </r>
    <r>
      <rPr>
        <sz val="10"/>
        <rFont val="Verdana"/>
        <family val="2"/>
      </rPr>
      <t>.</t>
    </r>
  </si>
  <si>
    <t xml:space="preserve">The data gathered by EPC is for aggregated country statistical purposes only (as long as at least 5 Certified Producers are situated in the country). </t>
  </si>
  <si>
    <t>Individual data is not made public.</t>
  </si>
  <si>
    <r>
      <t>Within the EN</t>
    </r>
    <r>
      <rPr>
        <i/>
        <sz val="10"/>
        <rFont val="Verdana"/>
        <family val="2"/>
      </rPr>
      <t xml:space="preserve">plus </t>
    </r>
    <r>
      <rPr>
        <sz val="10"/>
        <rFont val="Verdana"/>
        <family val="2"/>
      </rPr>
      <t xml:space="preserve">scheme, the Carbon Footprint (CO2-eq emitted per tonne of pellets produced) of every certified pellet production plant has to be calculated thanks to this tool. </t>
    </r>
  </si>
  <si>
    <t>District heat (renewables) [kWh]</t>
  </si>
  <si>
    <t>District heat (fossil) [kWh]</t>
  </si>
  <si>
    <t>Raw material transported from other site (incl. transport from the forest)</t>
  </si>
  <si>
    <t>Woody Biomass from residues dry basis (wood, bark, ..)</t>
  </si>
  <si>
    <t>Electric emission coefficients</t>
  </si>
  <si>
    <t>Europe (EU - 28)</t>
  </si>
  <si>
    <r>
      <t>g</t>
    </r>
    <r>
      <rPr>
        <vertAlign val="subscript"/>
        <sz val="11"/>
        <color theme="1"/>
        <rFont val="Calibri"/>
        <family val="2"/>
        <scheme val="minor"/>
      </rPr>
      <t>CO2-eq</t>
    </r>
    <r>
      <rPr>
        <sz val="10"/>
        <rFont val="Verdana"/>
        <family val="2"/>
      </rPr>
      <t>/MJ</t>
    </r>
  </si>
  <si>
    <t>Austria</t>
  </si>
  <si>
    <t>Belgium</t>
  </si>
  <si>
    <t>Bulgaria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</si>
  <si>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</si>
  <si>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</si>
  <si>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</si>
  <si>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</si>
  <si>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</si>
  <si>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</si>
  <si>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</si>
  <si>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</si>
  <si>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</si>
  <si>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</si>
  <si>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</si>
  <si>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</si>
  <si>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</si>
  <si>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Luxemburg</t>
  </si>
  <si>
    <t>Malta</t>
  </si>
  <si>
    <t>the Netherlands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</si>
  <si>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</si>
  <si>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</si>
  <si>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</si>
  <si>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</si>
  <si>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</si>
  <si>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</si>
  <si>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</si>
  <si>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</si>
  <si>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>Europe (Non-EU)</t>
  </si>
  <si>
    <t>Gibraltar</t>
  </si>
  <si>
    <t>Kosovo</t>
  </si>
  <si>
    <t>Montenegro</t>
  </si>
  <si>
    <t>Serbia</t>
  </si>
  <si>
    <t>Turkey</t>
  </si>
  <si>
    <t>Africa</t>
  </si>
  <si>
    <t>Algeria</t>
  </si>
  <si>
    <t>Angola</t>
  </si>
  <si>
    <t>Benin</t>
  </si>
  <si>
    <t>Botswana</t>
  </si>
  <si>
    <t>Cameroon</t>
  </si>
  <si>
    <t>Congo (DR)</t>
  </si>
  <si>
    <t>Congo (Rep.)</t>
  </si>
  <si>
    <t>Egypt</t>
  </si>
  <si>
    <t>Eritrea</t>
  </si>
  <si>
    <t>Ethiopia</t>
  </si>
  <si>
    <t>Gabon</t>
  </si>
  <si>
    <t>Ghana</t>
  </si>
  <si>
    <t>Ivory Coast</t>
  </si>
  <si>
    <t>Kenya</t>
  </si>
  <si>
    <t>Libya</t>
  </si>
  <si>
    <t>Mauritius</t>
  </si>
  <si>
    <t>Morocco</t>
  </si>
  <si>
    <t>Mozambique</t>
  </si>
  <si>
    <t>Namibia</t>
  </si>
  <si>
    <t>Nigeria</t>
  </si>
  <si>
    <t>Senegal</t>
  </si>
  <si>
    <t>South Africa</t>
  </si>
  <si>
    <t>Sudan</t>
  </si>
  <si>
    <t>Tanzania</t>
  </si>
  <si>
    <t>Togo</t>
  </si>
  <si>
    <t>Tunisia</t>
  </si>
  <si>
    <t>Zambia</t>
  </si>
  <si>
    <t>Zimbabwe</t>
  </si>
  <si>
    <t>Other Africa</t>
  </si>
  <si>
    <t>Asia</t>
  </si>
  <si>
    <t>Armenia</t>
  </si>
  <si>
    <t>Azerbaijan</t>
  </si>
  <si>
    <t>Bahrain</t>
  </si>
  <si>
    <t>Bangladesh</t>
  </si>
  <si>
    <t>Brunei</t>
  </si>
  <si>
    <t>Cambodia</t>
  </si>
  <si>
    <t>China (PR)</t>
  </si>
  <si>
    <t>Chinese Taipei</t>
  </si>
  <si>
    <t>Georgia</t>
  </si>
  <si>
    <t>Hong Kong</t>
  </si>
  <si>
    <t>India</t>
  </si>
  <si>
    <t>Indonesia</t>
  </si>
  <si>
    <t>Iran</t>
  </si>
  <si>
    <t>Iraq</t>
  </si>
  <si>
    <t>Israel</t>
  </si>
  <si>
    <t>Japan</t>
  </si>
  <si>
    <t>Jordan</t>
  </si>
  <si>
    <t>Kazakhstan</t>
  </si>
  <si>
    <t>Korea North</t>
  </si>
  <si>
    <t>Korea South</t>
  </si>
  <si>
    <t>Kuwait</t>
  </si>
  <si>
    <t>Kyrgyzstan</t>
  </si>
  <si>
    <t>Lebanon</t>
  </si>
  <si>
    <t>Malaysia</t>
  </si>
  <si>
    <t>Mongolia</t>
  </si>
  <si>
    <t>Myanmar</t>
  </si>
  <si>
    <t>Nepal</t>
  </si>
  <si>
    <t>Oman</t>
  </si>
  <si>
    <t>Pakistan</t>
  </si>
  <si>
    <t>Philippines</t>
  </si>
  <si>
    <t>Qatar</t>
  </si>
  <si>
    <t>Saudi-Arabia</t>
  </si>
  <si>
    <t>Singapore</t>
  </si>
  <si>
    <t>Sri Lanka</t>
  </si>
  <si>
    <t>Syria</t>
  </si>
  <si>
    <t>Tajikistan</t>
  </si>
  <si>
    <t>Thailand</t>
  </si>
  <si>
    <t>Turkmenistan</t>
  </si>
  <si>
    <t>United Arab Emirates</t>
  </si>
  <si>
    <t>Uzbekistan</t>
  </si>
  <si>
    <t>Vietnam</t>
  </si>
  <si>
    <t>Yemen</t>
  </si>
  <si>
    <t xml:space="preserve">Other Asia </t>
  </si>
  <si>
    <t>South and Central America</t>
  </si>
  <si>
    <t>Argentina</t>
  </si>
  <si>
    <t>Bolivia</t>
  </si>
  <si>
    <t>Brazil</t>
  </si>
  <si>
    <t>Chile</t>
  </si>
  <si>
    <t>Colombia</t>
  </si>
  <si>
    <t>Costa Rica</t>
  </si>
  <si>
    <t>Cuba</t>
  </si>
  <si>
    <t>Dominican Republic</t>
  </si>
  <si>
    <t>Ecuador</t>
  </si>
  <si>
    <t>El Salvador</t>
  </si>
  <si>
    <t>Guatemala</t>
  </si>
  <si>
    <t>Haiti</t>
  </si>
  <si>
    <t>Honduras</t>
  </si>
  <si>
    <t>Jamaica</t>
  </si>
  <si>
    <t>Mexico</t>
  </si>
  <si>
    <t>Netherlands Antilles</t>
  </si>
  <si>
    <t>Nicaragua</t>
  </si>
  <si>
    <t>Panama</t>
  </si>
  <si>
    <t>Paraguay</t>
  </si>
  <si>
    <t>Peru</t>
  </si>
  <si>
    <t>Trinidad and Tobago</t>
  </si>
  <si>
    <t>Uruguay</t>
  </si>
  <si>
    <t>Venezuela</t>
  </si>
  <si>
    <t>Other South and Central America</t>
  </si>
  <si>
    <r>
      <t>g</t>
    </r>
    <r>
      <rPr>
        <vertAlign val="subscript"/>
        <sz val="11"/>
        <color theme="1"/>
        <rFont val="Calibri"/>
        <family val="2"/>
        <scheme val="minor"/>
      </rPr>
      <t>CO2-eq</t>
    </r>
    <r>
      <rPr>
        <sz val="10"/>
        <rFont val="Verdana"/>
        <family val="2"/>
      </rPr>
      <t>/kWh</t>
    </r>
  </si>
  <si>
    <t>Energy content Net Calorific Value (NCV, dry basis)</t>
  </si>
  <si>
    <t>GHG calculator version 1.2 (28.01.17). Formulae of C37 and B67 had to be adapted.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</si>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</sst>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18"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0"/>
      <color indexed="10"/>
      <name val="Verdana"/>
      <family val="2"/>
    </font>
    <font>
      <sz val="8"/>
      <color indexed="10"/>
      <name val="Verdana"/>
      <family val="2"/>
    </font>
    <font>
      <u val="single"/>
      <sz val="10"/>
      <color indexed="12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8"/>
      <name val="Tahoma"/>
      <family val="2"/>
    </font>
    <font>
      <b/>
      <vertAlign val="subscript"/>
      <sz val="10"/>
      <name val="Verdana"/>
      <family val="2"/>
    </font>
    <font>
      <vertAlign val="subscript"/>
      <sz val="10"/>
      <name val="Verdana"/>
      <family val="2"/>
    </font>
    <font>
      <b/>
      <vertAlign val="superscript"/>
      <sz val="10"/>
      <name val="Verdana"/>
      <family val="2"/>
    </font>
    <font>
      <i/>
      <sz val="10"/>
      <name val="Verdana"/>
      <family val="2"/>
    </font>
    <font>
      <vertAlign val="subscript"/>
      <sz val="11"/>
      <color theme="1"/>
      <name val="Calibri"/>
      <family val="2"/>
      <scheme val="minor"/>
    </font>
    <font>
      <b/>
      <sz val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</fills>
  <borders count="9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/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medium">
        <color indexed="9"/>
      </right>
      <top style="medium">
        <color indexed="9"/>
      </top>
      <bottom style="medium"/>
    </border>
    <border>
      <left style="medium"/>
      <right style="medium"/>
      <top style="medium"/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 style="medium"/>
    </border>
    <border>
      <left style="medium"/>
      <right style="medium">
        <color indexed="9"/>
      </right>
      <top style="medium">
        <color indexed="9"/>
      </top>
      <bottom style="medium">
        <color indexed="9"/>
      </bottom>
    </border>
    <border>
      <left/>
      <right style="medium">
        <color indexed="9"/>
      </right>
      <top style="thin">
        <color indexed="9"/>
      </top>
      <bottom style="thin">
        <color indexed="9"/>
      </bottom>
    </border>
    <border>
      <left style="medium"/>
      <right style="thin"/>
      <top style="thin"/>
      <bottom style="medium"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9"/>
      </top>
      <bottom style="thin">
        <color indexed="9"/>
      </bottom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medium">
        <color indexed="9"/>
      </right>
      <top style="thin">
        <color indexed="9"/>
      </top>
      <bottom style="medium">
        <color indexed="9"/>
      </bottom>
    </border>
    <border>
      <left/>
      <right style="medium"/>
      <top style="thin">
        <color indexed="9"/>
      </top>
      <bottom style="thin">
        <color indexed="9"/>
      </bottom>
    </border>
    <border>
      <left/>
      <right style="medium">
        <color indexed="9"/>
      </right>
      <top style="medium"/>
      <bottom style="thin">
        <color indexed="9"/>
      </bottom>
    </border>
    <border>
      <left style="medium">
        <color indexed="9"/>
      </left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thin">
        <color indexed="9"/>
      </right>
      <top style="medium"/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/>
    </border>
    <border>
      <left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/>
    </border>
    <border>
      <left/>
      <right style="medium">
        <color indexed="9"/>
      </right>
      <top style="medium"/>
      <bottom style="medium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medium"/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medium"/>
    </border>
    <border>
      <left style="thin">
        <color indexed="9"/>
      </left>
      <right style="medium">
        <color indexed="9"/>
      </right>
      <top style="medium"/>
      <bottom style="thin">
        <color indexed="9"/>
      </bottom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/>
      <right style="thin">
        <color indexed="9"/>
      </right>
      <top/>
      <bottom style="medium"/>
    </border>
    <border>
      <left style="thin">
        <color indexed="9"/>
      </left>
      <right style="medium">
        <color indexed="9"/>
      </right>
      <top style="thin">
        <color indexed="9"/>
      </top>
      <bottom style="medium"/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/>
      <right style="thin">
        <color indexed="9"/>
      </right>
      <top style="medium"/>
      <bottom/>
    </border>
    <border>
      <left/>
      <right style="thin">
        <color indexed="9"/>
      </right>
      <top/>
      <bottom/>
    </border>
    <border>
      <left/>
      <right style="medium">
        <color indexed="9"/>
      </right>
      <top style="medium">
        <color indexed="9"/>
      </top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medium"/>
      <top style="thin"/>
      <bottom/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/>
      <right style="medium">
        <color indexed="9"/>
      </right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</cellStyleXfs>
  <cellXfs count="28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8" fillId="0" borderId="0" xfId="20" applyAlignment="1" applyProtection="1">
      <alignment/>
      <protection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/>
    <xf numFmtId="2" fontId="0" fillId="0" borderId="6" xfId="0" applyNumberFormat="1" applyBorder="1"/>
    <xf numFmtId="0" fontId="2" fillId="0" borderId="9" xfId="0" applyFont="1" applyBorder="1"/>
    <xf numFmtId="2" fontId="0" fillId="0" borderId="10" xfId="0" applyNumberFormat="1" applyBorder="1"/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3" fontId="0" fillId="0" borderId="5" xfId="0" applyNumberFormat="1" applyBorder="1" applyAlignment="1" applyProtection="1">
      <alignment horizontal="center"/>
      <protection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4" fillId="0" borderId="19" xfId="0" applyFont="1" applyBorder="1" applyProtection="1">
      <protection locked="0"/>
    </xf>
    <xf numFmtId="0" fontId="4" fillId="0" borderId="20" xfId="0" applyFont="1" applyBorder="1" applyProtection="1">
      <protection locked="0"/>
    </xf>
    <xf numFmtId="0" fontId="4" fillId="0" borderId="21" xfId="0" applyFont="1" applyBorder="1" applyProtection="1">
      <protection locked="0"/>
    </xf>
    <xf numFmtId="0" fontId="4" fillId="0" borderId="22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18" xfId="0" applyFont="1" applyBorder="1" applyProtection="1">
      <protection locked="0"/>
    </xf>
    <xf numFmtId="0" fontId="4" fillId="0" borderId="23" xfId="0" applyFont="1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5" fillId="0" borderId="19" xfId="0" applyFont="1" applyBorder="1" applyProtection="1">
      <protection locked="0"/>
    </xf>
    <xf numFmtId="0" fontId="5" fillId="0" borderId="20" xfId="0" applyFont="1" applyBorder="1" applyProtection="1">
      <protection locked="0"/>
    </xf>
    <xf numFmtId="0" fontId="5" fillId="0" borderId="21" xfId="0" applyFont="1" applyBorder="1" applyProtection="1">
      <protection locked="0"/>
    </xf>
    <xf numFmtId="0" fontId="5" fillId="0" borderId="22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5" fillId="0" borderId="23" xfId="0" applyFont="1" applyBorder="1" applyProtection="1">
      <protection locked="0"/>
    </xf>
    <xf numFmtId="0" fontId="0" fillId="0" borderId="24" xfId="0" applyBorder="1" applyAlignment="1" applyProtection="1">
      <alignment wrapText="1"/>
      <protection locked="0"/>
    </xf>
    <xf numFmtId="0" fontId="2" fillId="2" borderId="25" xfId="0" applyFont="1" applyFill="1" applyBorder="1" applyAlignment="1" applyProtection="1">
      <alignment horizontal="center" wrapText="1"/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Font="1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0" fontId="0" fillId="0" borderId="12" xfId="0" applyFill="1" applyBorder="1" applyProtection="1">
      <protection locked="0"/>
    </xf>
    <xf numFmtId="0" fontId="6" fillId="0" borderId="12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24" xfId="0" applyFont="1" applyBorder="1" applyAlignment="1" applyProtection="1">
      <alignment wrapText="1"/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2" fillId="3" borderId="0" xfId="0" applyFont="1" applyFill="1" applyAlignment="1" applyProtection="1">
      <alignment wrapText="1"/>
      <protection locked="0"/>
    </xf>
    <xf numFmtId="0" fontId="2" fillId="3" borderId="32" xfId="0" applyFont="1" applyFill="1" applyBorder="1" applyAlignment="1" applyProtection="1">
      <alignment horizontal="center"/>
      <protection locked="0"/>
    </xf>
    <xf numFmtId="0" fontId="2" fillId="3" borderId="25" xfId="0" applyFont="1" applyFill="1" applyBorder="1" applyAlignment="1" applyProtection="1">
      <alignment horizontal="center" wrapText="1"/>
      <protection locked="0"/>
    </xf>
    <xf numFmtId="0" fontId="2" fillId="3" borderId="33" xfId="0" applyFont="1" applyFill="1" applyBorder="1" applyProtection="1">
      <protection locked="0"/>
    </xf>
    <xf numFmtId="0" fontId="0" fillId="0" borderId="34" xfId="0" applyBorder="1" applyProtection="1">
      <protection locked="0"/>
    </xf>
    <xf numFmtId="0" fontId="0" fillId="0" borderId="9" xfId="0" applyBorder="1" applyAlignment="1" applyProtection="1">
      <alignment wrapText="1"/>
      <protection locked="0"/>
    </xf>
    <xf numFmtId="3" fontId="0" fillId="0" borderId="7" xfId="0" applyNumberFormat="1" applyFill="1" applyBorder="1" applyAlignment="1" applyProtection="1">
      <alignment horizontal="center"/>
      <protection locked="0"/>
    </xf>
    <xf numFmtId="3" fontId="0" fillId="0" borderId="32" xfId="0" applyNumberForma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wrapText="1"/>
      <protection locked="0"/>
    </xf>
    <xf numFmtId="0" fontId="0" fillId="0" borderId="35" xfId="0" applyFont="1" applyFill="1" applyBorder="1" applyAlignment="1" applyProtection="1">
      <alignment wrapText="1"/>
      <protection locked="0"/>
    </xf>
    <xf numFmtId="0" fontId="0" fillId="0" borderId="8" xfId="0" applyFont="1" applyBorder="1" applyProtection="1">
      <protection locked="0"/>
    </xf>
    <xf numFmtId="0" fontId="0" fillId="0" borderId="8" xfId="0" applyBorder="1" applyProtection="1">
      <protection locked="0"/>
    </xf>
    <xf numFmtId="3" fontId="0" fillId="2" borderId="4" xfId="0" applyNumberForma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36" xfId="0" applyFill="1" applyBorder="1" applyProtection="1">
      <protection locked="0"/>
    </xf>
    <xf numFmtId="0" fontId="7" fillId="0" borderId="14" xfId="0" applyFont="1" applyBorder="1" applyAlignment="1" applyProtection="1">
      <alignment wrapText="1"/>
      <protection locked="0"/>
    </xf>
    <xf numFmtId="3" fontId="0" fillId="2" borderId="1" xfId="0" applyNumberFormat="1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wrapText="1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0" fillId="0" borderId="39" xfId="0" applyBorder="1" applyProtection="1"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2" fillId="3" borderId="45" xfId="0" applyFont="1" applyFill="1" applyBorder="1" applyAlignment="1" applyProtection="1">
      <alignment wrapText="1"/>
      <protection locked="0"/>
    </xf>
    <xf numFmtId="0" fontId="0" fillId="3" borderId="46" xfId="0" applyFill="1" applyBorder="1" applyProtection="1">
      <protection locked="0"/>
    </xf>
    <xf numFmtId="0" fontId="0" fillId="3" borderId="33" xfId="0" applyFill="1" applyBorder="1" applyProtection="1">
      <protection locked="0"/>
    </xf>
    <xf numFmtId="0" fontId="0" fillId="0" borderId="33" xfId="0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3" xfId="0" applyFont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47" xfId="0" applyBorder="1" applyProtection="1">
      <protection locked="0"/>
    </xf>
    <xf numFmtId="0" fontId="0" fillId="4" borderId="25" xfId="0" applyFill="1" applyBorder="1" applyAlignment="1" applyProtection="1">
      <alignment wrapText="1"/>
      <protection locked="0"/>
    </xf>
    <xf numFmtId="3" fontId="0" fillId="4" borderId="46" xfId="0" applyNumberFormat="1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0" borderId="48" xfId="0" applyBorder="1" applyAlignment="1" applyProtection="1">
      <alignment wrapText="1"/>
      <protection locked="0"/>
    </xf>
    <xf numFmtId="0" fontId="0" fillId="0" borderId="49" xfId="0" applyBorder="1" applyProtection="1">
      <protection locked="0"/>
    </xf>
    <xf numFmtId="0" fontId="2" fillId="3" borderId="25" xfId="0" applyFont="1" applyFill="1" applyBorder="1" applyAlignment="1" applyProtection="1">
      <alignment wrapText="1"/>
      <protection locked="0"/>
    </xf>
    <xf numFmtId="0" fontId="2" fillId="3" borderId="25" xfId="0" applyFont="1" applyFill="1" applyBorder="1" applyProtection="1">
      <protection locked="0"/>
    </xf>
    <xf numFmtId="0" fontId="2" fillId="3" borderId="50" xfId="0" applyFon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0" fontId="0" fillId="0" borderId="51" xfId="0" applyBorder="1" applyAlignment="1" applyProtection="1">
      <alignment wrapText="1"/>
      <protection locked="0"/>
    </xf>
    <xf numFmtId="3" fontId="0" fillId="2" borderId="52" xfId="0" applyNumberFormat="1" applyFill="1" applyBorder="1" applyProtection="1">
      <protection locked="0"/>
    </xf>
    <xf numFmtId="0" fontId="0" fillId="0" borderId="3" xfId="0" applyFont="1" applyFill="1" applyBorder="1" applyAlignment="1" applyProtection="1">
      <alignment wrapText="1"/>
      <protection locked="0"/>
    </xf>
    <xf numFmtId="0" fontId="0" fillId="4" borderId="9" xfId="0" applyFont="1" applyFill="1" applyBorder="1" applyAlignment="1" applyProtection="1">
      <alignment wrapText="1"/>
      <protection locked="0"/>
    </xf>
    <xf numFmtId="3" fontId="0" fillId="4" borderId="7" xfId="0" applyNumberFormat="1" applyFill="1" applyBorder="1" applyProtection="1">
      <protection locked="0"/>
    </xf>
    <xf numFmtId="0" fontId="6" fillId="0" borderId="49" xfId="0" applyFont="1" applyFill="1" applyBorder="1" applyProtection="1">
      <protection locked="0"/>
    </xf>
    <xf numFmtId="0" fontId="0" fillId="0" borderId="53" xfId="0" applyBorder="1" applyProtection="1">
      <protection locked="0"/>
    </xf>
    <xf numFmtId="0" fontId="0" fillId="0" borderId="54" xfId="0" applyBorder="1" applyProtection="1">
      <protection locked="0"/>
    </xf>
    <xf numFmtId="0" fontId="0" fillId="0" borderId="55" xfId="0" applyBorder="1" applyProtection="1">
      <protection locked="0"/>
    </xf>
    <xf numFmtId="0" fontId="6" fillId="0" borderId="34" xfId="0" applyFont="1" applyFill="1" applyBorder="1" applyProtection="1">
      <protection locked="0"/>
    </xf>
    <xf numFmtId="0" fontId="0" fillId="0" borderId="56" xfId="0" applyBorder="1" applyProtection="1">
      <protection locked="0"/>
    </xf>
    <xf numFmtId="0" fontId="0" fillId="0" borderId="57" xfId="0" applyBorder="1" applyProtection="1">
      <protection locked="0"/>
    </xf>
    <xf numFmtId="0" fontId="0" fillId="0" borderId="58" xfId="0" applyFont="1" applyBorder="1" applyProtection="1">
      <protection locked="0"/>
    </xf>
    <xf numFmtId="0" fontId="0" fillId="2" borderId="5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4" borderId="33" xfId="0" applyFill="1" applyBorder="1" applyAlignment="1" applyProtection="1">
      <alignment wrapText="1"/>
      <protection locked="0"/>
    </xf>
    <xf numFmtId="0" fontId="0" fillId="0" borderId="48" xfId="0" applyBorder="1" applyProtection="1">
      <protection locked="0"/>
    </xf>
    <xf numFmtId="0" fontId="0" fillId="0" borderId="60" xfId="0" applyBorder="1" applyProtection="1">
      <protection locked="0"/>
    </xf>
    <xf numFmtId="0" fontId="0" fillId="0" borderId="61" xfId="0" applyBorder="1" applyProtection="1">
      <protection locked="0"/>
    </xf>
    <xf numFmtId="0" fontId="2" fillId="3" borderId="25" xfId="0" applyFont="1" applyFill="1" applyBorder="1" applyAlignment="1" applyProtection="1">
      <alignment wrapText="1"/>
      <protection locked="0"/>
    </xf>
    <xf numFmtId="3" fontId="0" fillId="2" borderId="59" xfId="0" applyNumberFormat="1" applyFill="1" applyBorder="1" applyProtection="1">
      <protection locked="0"/>
    </xf>
    <xf numFmtId="0" fontId="0" fillId="0" borderId="62" xfId="0" applyBorder="1" applyProtection="1">
      <protection locked="0"/>
    </xf>
    <xf numFmtId="0" fontId="0" fillId="0" borderId="43" xfId="0" applyBorder="1" applyAlignment="1" applyProtection="1">
      <alignment wrapText="1"/>
      <protection locked="0"/>
    </xf>
    <xf numFmtId="0" fontId="9" fillId="5" borderId="25" xfId="0" applyFont="1" applyFill="1" applyBorder="1" applyAlignment="1" applyProtection="1">
      <alignment wrapText="1"/>
      <protection locked="0"/>
    </xf>
    <xf numFmtId="0" fontId="10" fillId="5" borderId="25" xfId="0" applyFont="1" applyFill="1" applyBorder="1" applyProtection="1">
      <protection locked="0"/>
    </xf>
    <xf numFmtId="0" fontId="10" fillId="5" borderId="63" xfId="0" applyFont="1" applyFill="1" applyBorder="1" applyProtection="1">
      <protection locked="0"/>
    </xf>
    <xf numFmtId="0" fontId="0" fillId="4" borderId="29" xfId="0" applyFont="1" applyFill="1" applyBorder="1" applyAlignment="1" applyProtection="1">
      <alignment wrapText="1"/>
      <protection locked="0"/>
    </xf>
    <xf numFmtId="0" fontId="0" fillId="4" borderId="64" xfId="0" applyFill="1" applyBorder="1" applyProtection="1">
      <protection locked="0"/>
    </xf>
    <xf numFmtId="0" fontId="6" fillId="0" borderId="14" xfId="0" applyFont="1" applyBorder="1" applyProtection="1">
      <protection locked="0"/>
    </xf>
    <xf numFmtId="0" fontId="0" fillId="4" borderId="8" xfId="0" applyFont="1" applyFill="1" applyBorder="1" applyAlignment="1" applyProtection="1">
      <alignment wrapText="1"/>
      <protection locked="0"/>
    </xf>
    <xf numFmtId="0" fontId="0" fillId="4" borderId="65" xfId="0" applyFill="1" applyBorder="1" applyProtection="1">
      <protection locked="0"/>
    </xf>
    <xf numFmtId="0" fontId="0" fillId="4" borderId="3" xfId="0" applyFont="1" applyFill="1" applyBorder="1" applyAlignment="1" applyProtection="1">
      <alignment wrapText="1"/>
      <protection locked="0"/>
    </xf>
    <xf numFmtId="0" fontId="1" fillId="4" borderId="66" xfId="0" applyFont="1" applyFill="1" applyBorder="1" applyProtection="1">
      <protection locked="0"/>
    </xf>
    <xf numFmtId="0" fontId="1" fillId="4" borderId="10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0" fillId="0" borderId="67" xfId="0" applyFill="1" applyBorder="1" applyAlignment="1" applyProtection="1">
      <alignment wrapText="1"/>
      <protection locked="0"/>
    </xf>
    <xf numFmtId="0" fontId="0" fillId="0" borderId="43" xfId="0" applyFill="1" applyBorder="1" applyProtection="1">
      <protection locked="0"/>
    </xf>
    <xf numFmtId="0" fontId="0" fillId="0" borderId="68" xfId="0" applyBorder="1" applyProtection="1">
      <protection locked="0"/>
    </xf>
    <xf numFmtId="0" fontId="2" fillId="6" borderId="25" xfId="0" applyFont="1" applyFill="1" applyBorder="1" applyAlignment="1" applyProtection="1">
      <alignment wrapText="1"/>
      <protection locked="0"/>
    </xf>
    <xf numFmtId="0" fontId="2" fillId="0" borderId="9" xfId="0" applyFont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29" xfId="0" applyFill="1" applyBorder="1" applyProtection="1">
      <protection locked="0"/>
    </xf>
    <xf numFmtId="0" fontId="0" fillId="0" borderId="69" xfId="0" applyBorder="1" applyProtection="1">
      <protection locked="0"/>
    </xf>
    <xf numFmtId="0" fontId="0" fillId="0" borderId="70" xfId="0" applyBorder="1" applyProtection="1">
      <protection locked="0"/>
    </xf>
    <xf numFmtId="0" fontId="0" fillId="0" borderId="71" xfId="0" applyBorder="1" applyProtection="1">
      <protection locked="0"/>
    </xf>
    <xf numFmtId="0" fontId="0" fillId="0" borderId="72" xfId="0" applyBorder="1" applyProtection="1">
      <protection locked="0"/>
    </xf>
    <xf numFmtId="3" fontId="0" fillId="0" borderId="2" xfId="0" applyNumberFormat="1" applyBorder="1" applyAlignment="1" applyProtection="1">
      <alignment horizontal="center"/>
      <protection/>
    </xf>
    <xf numFmtId="3" fontId="0" fillId="4" borderId="32" xfId="0" applyNumberFormat="1" applyFill="1" applyBorder="1" applyAlignment="1" applyProtection="1">
      <alignment horizontal="center"/>
      <protection/>
    </xf>
    <xf numFmtId="3" fontId="0" fillId="0" borderId="73" xfId="18" applyNumberFormat="1" applyFont="1" applyFill="1" applyBorder="1" applyProtection="1">
      <protection/>
    </xf>
    <xf numFmtId="4" fontId="0" fillId="0" borderId="74" xfId="0" applyNumberFormat="1" applyFill="1" applyBorder="1" applyProtection="1">
      <protection/>
    </xf>
    <xf numFmtId="3" fontId="0" fillId="4" borderId="25" xfId="0" applyNumberFormat="1" applyFill="1" applyBorder="1" applyProtection="1">
      <protection/>
    </xf>
    <xf numFmtId="3" fontId="0" fillId="0" borderId="4" xfId="0" applyNumberFormat="1" applyBorder="1" applyProtection="1">
      <protection/>
    </xf>
    <xf numFmtId="3" fontId="0" fillId="0" borderId="5" xfId="0" applyNumberFormat="1" applyBorder="1" applyProtection="1">
      <protection/>
    </xf>
    <xf numFmtId="3" fontId="0" fillId="0" borderId="1" xfId="0" applyNumberFormat="1" applyBorder="1" applyProtection="1">
      <protection/>
    </xf>
    <xf numFmtId="3" fontId="0" fillId="0" borderId="2" xfId="0" applyNumberFormat="1" applyBorder="1" applyProtection="1">
      <protection/>
    </xf>
    <xf numFmtId="3" fontId="0" fillId="0" borderId="52" xfId="0" applyNumberFormat="1" applyBorder="1" applyProtection="1">
      <protection/>
    </xf>
    <xf numFmtId="3" fontId="0" fillId="4" borderId="32" xfId="0" applyNumberFormat="1" applyFill="1" applyBorder="1" applyProtection="1">
      <protection/>
    </xf>
    <xf numFmtId="3" fontId="0" fillId="0" borderId="65" xfId="0" applyNumberFormat="1" applyFont="1" applyFill="1" applyBorder="1" applyAlignment="1" applyProtection="1">
      <alignment wrapText="1"/>
      <protection/>
    </xf>
    <xf numFmtId="3" fontId="0" fillId="0" borderId="66" xfId="0" applyNumberFormat="1" applyFont="1" applyFill="1" applyBorder="1" applyAlignment="1" applyProtection="1">
      <alignment wrapText="1"/>
      <protection/>
    </xf>
    <xf numFmtId="3" fontId="0" fillId="4" borderId="25" xfId="0" applyNumberFormat="1" applyFont="1" applyFill="1" applyBorder="1" applyAlignment="1" applyProtection="1">
      <alignment wrapText="1"/>
      <protection/>
    </xf>
    <xf numFmtId="3" fontId="0" fillId="0" borderId="2" xfId="0" applyNumberFormat="1" applyFont="1" applyFill="1" applyBorder="1" applyAlignment="1" applyProtection="1">
      <alignment wrapText="1"/>
      <protection/>
    </xf>
    <xf numFmtId="0" fontId="0" fillId="4" borderId="25" xfId="0" applyFont="1" applyFill="1" applyBorder="1" applyAlignment="1" applyProtection="1">
      <alignment wrapText="1"/>
      <protection/>
    </xf>
    <xf numFmtId="3" fontId="0" fillId="4" borderId="75" xfId="0" applyNumberFormat="1" applyFill="1" applyBorder="1" applyProtection="1">
      <protection/>
    </xf>
    <xf numFmtId="3" fontId="0" fillId="4" borderId="4" xfId="0" applyNumberFormat="1" applyFill="1" applyBorder="1" applyProtection="1">
      <protection/>
    </xf>
    <xf numFmtId="4" fontId="0" fillId="4" borderId="76" xfId="0" applyNumberFormat="1" applyFill="1" applyBorder="1" applyProtection="1">
      <protection/>
    </xf>
    <xf numFmtId="4" fontId="0" fillId="4" borderId="75" xfId="0" applyNumberFormat="1" applyFill="1" applyBorder="1" applyProtection="1">
      <protection/>
    </xf>
    <xf numFmtId="9" fontId="2" fillId="0" borderId="4" xfId="15" applyFont="1" applyFill="1" applyBorder="1" applyProtection="1">
      <protection/>
    </xf>
    <xf numFmtId="9" fontId="2" fillId="0" borderId="65" xfId="15" applyFont="1" applyFill="1" applyBorder="1" applyProtection="1">
      <protection/>
    </xf>
    <xf numFmtId="9" fontId="2" fillId="0" borderId="2" xfId="15" applyFont="1" applyFill="1" applyBorder="1" applyProtection="1">
      <protection/>
    </xf>
    <xf numFmtId="9" fontId="2" fillId="0" borderId="5" xfId="15" applyFont="1" applyFill="1" applyBorder="1" applyProtection="1">
      <protection/>
    </xf>
    <xf numFmtId="9" fontId="2" fillId="0" borderId="6" xfId="15" applyFont="1" applyFill="1" applyBorder="1" applyProtection="1">
      <protection/>
    </xf>
    <xf numFmtId="9" fontId="2" fillId="0" borderId="10" xfId="15" applyFont="1" applyFill="1" applyBorder="1" applyProtection="1">
      <protection/>
    </xf>
    <xf numFmtId="0" fontId="2" fillId="0" borderId="9" xfId="0" applyFont="1" applyBorder="1" applyProtection="1">
      <protection/>
    </xf>
    <xf numFmtId="0" fontId="2" fillId="0" borderId="35" xfId="0" applyFont="1" applyBorder="1" applyProtection="1">
      <protection/>
    </xf>
    <xf numFmtId="0" fontId="2" fillId="0" borderId="33" xfId="0" applyFont="1" applyBorder="1" applyProtection="1">
      <protection/>
    </xf>
    <xf numFmtId="0" fontId="0" fillId="0" borderId="58" xfId="0" applyBorder="1" applyProtection="1">
      <protection/>
    </xf>
    <xf numFmtId="0" fontId="0" fillId="0" borderId="59" xfId="0" applyBorder="1" applyProtection="1">
      <protection/>
    </xf>
    <xf numFmtId="0" fontId="0" fillId="0" borderId="65" xfId="0" applyBorder="1" applyProtection="1">
      <protection/>
    </xf>
    <xf numFmtId="0" fontId="0" fillId="0" borderId="8" xfId="0" applyFont="1" applyBorder="1" applyProtection="1">
      <protection/>
    </xf>
    <xf numFmtId="0" fontId="0" fillId="0" borderId="1" xfId="0" applyFont="1" applyFill="1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1" xfId="0" applyBorder="1" applyProtection="1">
      <protection/>
    </xf>
    <xf numFmtId="0" fontId="0" fillId="0" borderId="5" xfId="0" applyBorder="1" applyProtection="1">
      <protection/>
    </xf>
    <xf numFmtId="0" fontId="0" fillId="0" borderId="3" xfId="0" applyFont="1" applyBorder="1" applyProtection="1">
      <protection/>
    </xf>
    <xf numFmtId="0" fontId="0" fillId="0" borderId="1" xfId="0" applyFont="1" applyBorder="1" applyProtection="1">
      <protection/>
    </xf>
    <xf numFmtId="0" fontId="0" fillId="0" borderId="36" xfId="0" applyFill="1" applyBorder="1" applyProtection="1">
      <protection/>
    </xf>
    <xf numFmtId="0" fontId="0" fillId="0" borderId="77" xfId="0" applyFill="1" applyBorder="1" applyProtection="1">
      <protection/>
    </xf>
    <xf numFmtId="0" fontId="0" fillId="0" borderId="78" xfId="0" applyFill="1" applyBorder="1" applyProtection="1">
      <protection/>
    </xf>
    <xf numFmtId="0" fontId="2" fillId="0" borderId="9" xfId="0" applyFont="1" applyFill="1" applyBorder="1" applyProtection="1">
      <protection/>
    </xf>
    <xf numFmtId="0" fontId="0" fillId="0" borderId="7" xfId="0" applyBorder="1" applyProtection="1">
      <protection/>
    </xf>
    <xf numFmtId="0" fontId="0" fillId="0" borderId="79" xfId="0" applyFill="1" applyBorder="1" applyProtection="1">
      <protection/>
    </xf>
    <xf numFmtId="0" fontId="0" fillId="0" borderId="80" xfId="0" applyFill="1" applyBorder="1" applyProtection="1">
      <protection/>
    </xf>
    <xf numFmtId="0" fontId="0" fillId="0" borderId="81" xfId="0" applyBorder="1" applyProtection="1">
      <protection/>
    </xf>
    <xf numFmtId="0" fontId="0" fillId="0" borderId="82" xfId="0" applyBorder="1" applyProtection="1">
      <protection/>
    </xf>
    <xf numFmtId="0" fontId="0" fillId="0" borderId="83" xfId="0" applyBorder="1" applyProtection="1">
      <protection/>
    </xf>
    <xf numFmtId="0" fontId="0" fillId="0" borderId="0" xfId="0" applyBorder="1" applyProtection="1">
      <protection/>
    </xf>
    <xf numFmtId="0" fontId="0" fillId="0" borderId="79" xfId="0" applyBorder="1" applyProtection="1">
      <protection/>
    </xf>
    <xf numFmtId="0" fontId="0" fillId="0" borderId="0" xfId="0" applyProtection="1">
      <protection/>
    </xf>
    <xf numFmtId="0" fontId="0" fillId="0" borderId="84" xfId="0" applyBorder="1" applyProtection="1">
      <protection/>
    </xf>
    <xf numFmtId="0" fontId="0" fillId="0" borderId="85" xfId="0" applyBorder="1" applyProtection="1">
      <protection/>
    </xf>
    <xf numFmtId="0" fontId="0" fillId="0" borderId="50" xfId="0" applyFill="1" applyBorder="1" applyProtection="1">
      <protection/>
    </xf>
    <xf numFmtId="0" fontId="2" fillId="0" borderId="45" xfId="0" applyFont="1" applyBorder="1" applyProtection="1">
      <protection/>
    </xf>
    <xf numFmtId="0" fontId="0" fillId="0" borderId="86" xfId="0" applyBorder="1" applyProtection="1">
      <protection/>
    </xf>
    <xf numFmtId="0" fontId="0" fillId="0" borderId="87" xfId="0" applyBorder="1" applyProtection="1">
      <protection/>
    </xf>
    <xf numFmtId="0" fontId="0" fillId="0" borderId="76" xfId="0" applyBorder="1" applyProtection="1">
      <protection/>
    </xf>
    <xf numFmtId="0" fontId="2" fillId="0" borderId="33" xfId="0" applyFont="1" applyBorder="1" applyProtection="1">
      <protection/>
    </xf>
    <xf numFmtId="0" fontId="2" fillId="0" borderId="46" xfId="0" applyFont="1" applyBorder="1" applyProtection="1">
      <protection/>
    </xf>
    <xf numFmtId="0" fontId="2" fillId="0" borderId="25" xfId="0" applyFont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 wrapText="1"/>
      <protection/>
    </xf>
    <xf numFmtId="0" fontId="0" fillId="0" borderId="76" xfId="0" applyFill="1" applyBorder="1" applyProtection="1">
      <protection/>
    </xf>
    <xf numFmtId="0" fontId="0" fillId="0" borderId="87" xfId="0" applyFill="1" applyBorder="1" applyProtection="1">
      <protection/>
    </xf>
    <xf numFmtId="0" fontId="0" fillId="0" borderId="86" xfId="0" applyFill="1" applyBorder="1" applyProtection="1">
      <protection/>
    </xf>
    <xf numFmtId="0" fontId="0" fillId="0" borderId="59" xfId="0" applyFill="1" applyBorder="1" applyProtection="1">
      <protection/>
    </xf>
    <xf numFmtId="0" fontId="0" fillId="0" borderId="8" xfId="0" applyBorder="1" applyProtection="1">
      <protection/>
    </xf>
    <xf numFmtId="0" fontId="0" fillId="0" borderId="73" xfId="0" applyBorder="1" applyProtection="1">
      <protection/>
    </xf>
    <xf numFmtId="0" fontId="0" fillId="0" borderId="88" xfId="0" applyBorder="1" applyProtection="1">
      <protection/>
    </xf>
    <xf numFmtId="0" fontId="0" fillId="0" borderId="52" xfId="0" applyBorder="1" applyProtection="1">
      <protection/>
    </xf>
    <xf numFmtId="0" fontId="0" fillId="0" borderId="74" xfId="0" applyBorder="1" applyProtection="1">
      <protection/>
    </xf>
    <xf numFmtId="0" fontId="0" fillId="0" borderId="89" xfId="0" applyBorder="1" applyProtection="1">
      <protection/>
    </xf>
    <xf numFmtId="0" fontId="0" fillId="0" borderId="90" xfId="0" applyBorder="1" applyProtection="1">
      <protection/>
    </xf>
    <xf numFmtId="0" fontId="0" fillId="0" borderId="4" xfId="0" applyFill="1" applyBorder="1" applyProtection="1">
      <protection/>
    </xf>
    <xf numFmtId="0" fontId="0" fillId="0" borderId="73" xfId="0" applyFill="1" applyBorder="1" applyProtection="1">
      <protection/>
    </xf>
    <xf numFmtId="0" fontId="0" fillId="0" borderId="5" xfId="0" applyFill="1" applyBorder="1" applyAlignment="1" applyProtection="1">
      <alignment wrapText="1"/>
      <protection/>
    </xf>
    <xf numFmtId="0" fontId="0" fillId="0" borderId="51" xfId="0" applyFill="1" applyBorder="1" applyProtection="1">
      <protection/>
    </xf>
    <xf numFmtId="0" fontId="0" fillId="0" borderId="52" xfId="0" applyFill="1" applyBorder="1" applyProtection="1">
      <protection/>
    </xf>
    <xf numFmtId="0" fontId="0" fillId="0" borderId="74" xfId="0" applyFill="1" applyBorder="1" applyProtection="1">
      <protection/>
    </xf>
    <xf numFmtId="0" fontId="0" fillId="0" borderId="91" xfId="0" applyFill="1" applyBorder="1" applyAlignment="1" applyProtection="1">
      <alignment wrapText="1"/>
      <protection/>
    </xf>
    <xf numFmtId="0" fontId="2" fillId="0" borderId="84" xfId="0" applyFont="1" applyBorder="1" applyProtection="1">
      <protection/>
    </xf>
    <xf numFmtId="0" fontId="2" fillId="0" borderId="78" xfId="0" applyFont="1" applyFill="1" applyBorder="1" applyAlignment="1" applyProtection="1">
      <alignment wrapText="1"/>
      <protection/>
    </xf>
    <xf numFmtId="0" fontId="0" fillId="0" borderId="4" xfId="0" applyBorder="1" applyProtection="1">
      <protection/>
    </xf>
    <xf numFmtId="0" fontId="0" fillId="0" borderId="66" xfId="0" applyFont="1" applyBorder="1" applyProtection="1">
      <protection/>
    </xf>
    <xf numFmtId="0" fontId="0" fillId="0" borderId="29" xfId="0" applyFont="1" applyBorder="1" applyProtection="1">
      <protection/>
    </xf>
    <xf numFmtId="0" fontId="0" fillId="0" borderId="6" xfId="0" applyBorder="1" applyProtection="1">
      <protection/>
    </xf>
    <xf numFmtId="0" fontId="0" fillId="0" borderId="10" xfId="0" applyFont="1" applyBorder="1" applyProtection="1">
      <protection/>
    </xf>
    <xf numFmtId="0" fontId="2" fillId="0" borderId="7" xfId="0" applyFont="1" applyFill="1" applyBorder="1" applyAlignment="1" applyProtection="1">
      <alignment wrapText="1"/>
      <protection/>
    </xf>
    <xf numFmtId="0" fontId="2" fillId="0" borderId="32" xfId="0" applyFont="1" applyBorder="1" applyProtection="1">
      <protection/>
    </xf>
    <xf numFmtId="0" fontId="0" fillId="0" borderId="65" xfId="0" applyFont="1" applyBorder="1" applyProtection="1">
      <protection/>
    </xf>
    <xf numFmtId="0" fontId="0" fillId="0" borderId="36" xfId="0" applyBorder="1" applyProtection="1">
      <protection/>
    </xf>
    <xf numFmtId="0" fontId="0" fillId="0" borderId="75" xfId="0" applyBorder="1" applyProtection="1">
      <protection/>
    </xf>
    <xf numFmtId="0" fontId="0" fillId="0" borderId="78" xfId="0" applyFont="1" applyBorder="1" applyProtection="1">
      <protection/>
    </xf>
    <xf numFmtId="0" fontId="2" fillId="0" borderId="0" xfId="0" applyFont="1" applyAlignment="1">
      <alignment/>
    </xf>
    <xf numFmtId="0" fontId="0" fillId="0" borderId="92" xfId="0" applyBorder="1" applyProtection="1">
      <protection locked="0"/>
    </xf>
    <xf numFmtId="0" fontId="0" fillId="0" borderId="93" xfId="0" applyBorder="1" applyAlignment="1" applyProtection="1">
      <alignment wrapText="1"/>
      <protection locked="0"/>
    </xf>
    <xf numFmtId="0" fontId="0" fillId="0" borderId="8" xfId="0" applyFont="1" applyFill="1" applyBorder="1" applyAlignment="1" applyProtection="1">
      <alignment wrapText="1"/>
      <protection locked="0"/>
    </xf>
    <xf numFmtId="164" fontId="0" fillId="2" borderId="4" xfId="18" applyNumberFormat="1" applyFont="1" applyFill="1" applyBorder="1" applyProtection="1">
      <protection locked="0"/>
    </xf>
    <xf numFmtId="0" fontId="2" fillId="0" borderId="9" xfId="0" applyFont="1" applyBorder="1" applyAlignment="1" applyProtection="1">
      <alignment wrapText="1"/>
      <protection locked="0"/>
    </xf>
    <xf numFmtId="3" fontId="0" fillId="0" borderId="7" xfId="0" applyNumberFormat="1" applyFill="1" applyBorder="1" applyProtection="1">
      <protection locked="0"/>
    </xf>
    <xf numFmtId="0" fontId="0" fillId="0" borderId="8" xfId="0" applyFont="1" applyBorder="1" applyAlignment="1" applyProtection="1">
      <alignment wrapText="1"/>
      <protection locked="0"/>
    </xf>
    <xf numFmtId="2" fontId="0" fillId="0" borderId="1" xfId="0" applyNumberFormat="1" applyBorder="1"/>
    <xf numFmtId="0" fontId="0" fillId="0" borderId="32" xfId="0" applyBorder="1"/>
    <xf numFmtId="2" fontId="0" fillId="0" borderId="2" xfId="0" applyNumberFormat="1" applyBorder="1"/>
    <xf numFmtId="0" fontId="0" fillId="0" borderId="29" xfId="0" applyBorder="1"/>
    <xf numFmtId="0" fontId="0" fillId="0" borderId="6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5" fillId="3" borderId="45" xfId="0" applyFont="1" applyFill="1" applyBorder="1" applyAlignment="1" applyProtection="1">
      <alignment horizontal="center" wrapText="1"/>
      <protection locked="0"/>
    </xf>
    <xf numFmtId="0" fontId="5" fillId="3" borderId="46" xfId="0" applyFont="1" applyFill="1" applyBorder="1" applyAlignment="1" applyProtection="1">
      <alignment horizontal="center" wrapText="1"/>
      <protection locked="0"/>
    </xf>
    <xf numFmtId="0" fontId="0" fillId="0" borderId="45" xfId="0" applyFont="1" applyBorder="1" applyAlignment="1" applyProtection="1">
      <alignment horizontal="left" wrapText="1"/>
      <protection locked="0"/>
    </xf>
    <xf numFmtId="0" fontId="0" fillId="0" borderId="35" xfId="0" applyFont="1" applyBorder="1" applyAlignment="1" applyProtection="1">
      <alignment horizontal="left" wrapText="1"/>
      <protection locked="0"/>
    </xf>
    <xf numFmtId="0" fontId="2" fillId="0" borderId="45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33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nergy/renewables/transparency_platform/doc/2010_report/sec_2010_0065_1_impact_assesment_en.pdf" TargetMode="External" /><Relationship Id="rId2" Type="http://schemas.openxmlformats.org/officeDocument/2006/relationships/hyperlink" Target="http://ec.europa.eu/energy/renewables/transparency_platform/doc/2010_report/com_2010_0011_3_report.pdf" TargetMode="External" /><Relationship Id="rId3" Type="http://schemas.openxmlformats.org/officeDocument/2006/relationships/hyperlink" Target="http://iet.jrc.ec.europa.eu/about-jec/sites/iet.jrc.ec.europa.eu.about-jec/files/documents/wtw3_wtt_appendix1_eurformat.pdf" TargetMode="External" /><Relationship Id="rId4" Type="http://schemas.openxmlformats.org/officeDocument/2006/relationships/hyperlink" Target="http://www.biograce.net/content/ghgcalculationtools/standardvalues" TargetMode="External" /><Relationship Id="rId5" Type="http://schemas.openxmlformats.org/officeDocument/2006/relationships/hyperlink" Target="http://www.oib.or.at/RL6_061011.pdf" TargetMode="External" /><Relationship Id="rId6" Type="http://schemas.openxmlformats.org/officeDocument/2006/relationships/hyperlink" Target="http://www.gemis.de/de/index.htm" TargetMode="External" /><Relationship Id="rId7" Type="http://schemas.openxmlformats.org/officeDocument/2006/relationships/hyperlink" Target="http://www.biograce.net/content/ghgcalculationtools/additionalstandardvalues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 topLeftCell="A1">
      <selection activeCell="I16" sqref="I16"/>
    </sheetView>
  </sheetViews>
  <sheetFormatPr defaultColWidth="10.875" defaultRowHeight="12.75"/>
  <cols>
    <col min="1" max="1" width="14.50390625" style="12" customWidth="1"/>
  </cols>
  <sheetData>
    <row r="1" ht="17.4">
      <c r="A1" s="11" t="s">
        <v>6</v>
      </c>
    </row>
    <row r="2" ht="12.75">
      <c r="A2" s="255" t="s">
        <v>154</v>
      </c>
    </row>
    <row r="3" s="14" customFormat="1" ht="12.75">
      <c r="A3" s="19" t="s">
        <v>159</v>
      </c>
    </row>
    <row r="4" ht="12.75">
      <c r="A4" s="19" t="s">
        <v>157</v>
      </c>
    </row>
    <row r="5" ht="12.75">
      <c r="A5" s="12" t="s">
        <v>158</v>
      </c>
    </row>
    <row r="6" ht="12.75">
      <c r="A6" s="12" t="s">
        <v>155</v>
      </c>
    </row>
    <row r="8" ht="12.75" customHeight="1">
      <c r="A8" s="255" t="s">
        <v>36</v>
      </c>
    </row>
    <row r="9" ht="12.75">
      <c r="A9" s="19" t="s">
        <v>301</v>
      </c>
    </row>
    <row r="10" ht="12.75">
      <c r="A10" s="19" t="s">
        <v>156</v>
      </c>
    </row>
    <row r="11" ht="12.75">
      <c r="A11" s="12" t="s">
        <v>142</v>
      </c>
    </row>
    <row r="12" ht="12.75">
      <c r="A12" s="12" t="s">
        <v>38</v>
      </c>
    </row>
    <row r="13" ht="12.75">
      <c r="A13" s="12" t="s">
        <v>37</v>
      </c>
    </row>
    <row r="15" ht="12.75">
      <c r="A15" s="13" t="s">
        <v>39</v>
      </c>
    </row>
    <row r="16" ht="15">
      <c r="A16" s="12" t="s">
        <v>140</v>
      </c>
    </row>
    <row r="17" ht="12.75">
      <c r="A17" s="12" t="s">
        <v>141</v>
      </c>
    </row>
    <row r="19" spans="1:3" ht="12.75">
      <c r="A19" s="10" t="s">
        <v>41</v>
      </c>
      <c r="C19" t="s">
        <v>42</v>
      </c>
    </row>
    <row r="21" spans="1:3" ht="12.75">
      <c r="A21" s="10" t="s">
        <v>43</v>
      </c>
      <c r="C21" t="s">
        <v>45</v>
      </c>
    </row>
    <row r="22" ht="12.75">
      <c r="C22" t="s">
        <v>46</v>
      </c>
    </row>
    <row r="23" ht="12.75">
      <c r="C23" s="14" t="s">
        <v>44</v>
      </c>
    </row>
    <row r="24" ht="12.75">
      <c r="C24" s="14" t="s">
        <v>86</v>
      </c>
    </row>
    <row r="26" spans="1:3" ht="12.75">
      <c r="A26" s="10" t="s">
        <v>47</v>
      </c>
      <c r="C26" t="s">
        <v>48</v>
      </c>
    </row>
    <row r="28" ht="12.75">
      <c r="A28" s="12" t="s">
        <v>83</v>
      </c>
    </row>
    <row r="30" ht="12.75">
      <c r="A30" s="13" t="s">
        <v>40</v>
      </c>
    </row>
    <row r="31" ht="12.75">
      <c r="A31" s="12" t="s">
        <v>49</v>
      </c>
    </row>
    <row r="32" spans="1:2" ht="14.25" customHeight="1">
      <c r="A32" s="10" t="s">
        <v>57</v>
      </c>
      <c r="B32" s="12" t="s">
        <v>58</v>
      </c>
    </row>
    <row r="33" ht="14.25" customHeight="1">
      <c r="B33" s="9" t="s">
        <v>51</v>
      </c>
    </row>
    <row r="34" spans="1:2" ht="12.75">
      <c r="A34" s="10" t="s">
        <v>60</v>
      </c>
      <c r="B34" s="12" t="s">
        <v>59</v>
      </c>
    </row>
    <row r="35" ht="12.75">
      <c r="B35" s="9" t="s">
        <v>50</v>
      </c>
    </row>
    <row r="36" spans="1:2" ht="12.75">
      <c r="A36" s="10" t="s">
        <v>61</v>
      </c>
      <c r="B36" s="12" t="s">
        <v>62</v>
      </c>
    </row>
    <row r="37" ht="12.75">
      <c r="B37" s="9" t="s">
        <v>52</v>
      </c>
    </row>
    <row r="38" spans="1:2" ht="12.75">
      <c r="A38" s="10" t="s">
        <v>111</v>
      </c>
      <c r="B38" s="12" t="s">
        <v>63</v>
      </c>
    </row>
    <row r="39" ht="12.75">
      <c r="B39" s="9" t="s">
        <v>53</v>
      </c>
    </row>
    <row r="40" spans="1:2" ht="12.75">
      <c r="A40" s="10" t="s">
        <v>112</v>
      </c>
      <c r="B40" s="12" t="s">
        <v>113</v>
      </c>
    </row>
    <row r="41" ht="12.75">
      <c r="B41" s="9" t="s">
        <v>114</v>
      </c>
    </row>
    <row r="42" spans="1:2" ht="12.75">
      <c r="A42" s="10" t="s">
        <v>64</v>
      </c>
      <c r="B42" s="12" t="s">
        <v>65</v>
      </c>
    </row>
    <row r="43" ht="12.75">
      <c r="B43" s="9" t="s">
        <v>54</v>
      </c>
    </row>
    <row r="44" spans="1:2" ht="12.75">
      <c r="A44" s="18" t="s">
        <v>66</v>
      </c>
      <c r="B44" s="19" t="s">
        <v>139</v>
      </c>
    </row>
    <row r="45" spans="1:2" ht="12.75">
      <c r="A45" s="10" t="s">
        <v>55</v>
      </c>
      <c r="B45" s="12" t="s">
        <v>67</v>
      </c>
    </row>
    <row r="46" ht="12.75">
      <c r="B46" s="9" t="s">
        <v>56</v>
      </c>
    </row>
    <row r="48" ht="12.75">
      <c r="A48" s="255"/>
    </row>
  </sheetData>
  <sheetProtection algorithmName="SHA-512" hashValue="xutrjjMxawZhg5iXzQL156UtT0Nq+IgCwJYyOnLhv6acvVhnYn1CnZFUBtLUpeoIX0CYDbuI0GGw50hjhSqiIw==" saltValue="pJtVKjXDtvPkevqoda+Guw==" spinCount="100000" sheet="1" objects="1" scenarios="1"/>
  <hyperlinks>
    <hyperlink ref="B35" r:id="rId1" display="http://ec.europa.eu/energy/renewables/transparency_platform/doc/2010_report/sec_2010_0065_1_impact_assesment_en.pdf"/>
    <hyperlink ref="B33" r:id="rId2" display="http://ec.europa.eu/energy/renewables/transparency_platform/doc/2010_report/com_2010_0011_3_report.pdf"/>
    <hyperlink ref="B37" r:id="rId3" display="http://iet.jrc.ec.europa.eu/about-jec/sites/iet.jrc.ec.europa.eu.about-jec/files/documents/wtw3_wtt_appendix1_eurformat.pdf"/>
    <hyperlink ref="B39" r:id="rId4" display="http://www.biograce.net/content/ghgcalculationtools/standardvalues"/>
    <hyperlink ref="B43" r:id="rId5" display="http://www.oib.or.at/RL6_061011.pdf"/>
    <hyperlink ref="B46" r:id="rId6" display="http://www.gemis.de/de/index.htm"/>
    <hyperlink ref="B41" r:id="rId7" display="http://www.biograce.net/content/ghgcalculationtools/additionalstandardvalues"/>
  </hyperlinks>
  <printOptions/>
  <pageMargins left="0.787401575" right="0.787401575" top="0.984251969" bottom="0.984251969" header="0.4921259845" footer="0.4921259845"/>
  <pageSetup horizontalDpi="600" verticalDpi="600"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20"/>
  <sheetViews>
    <sheetView tabSelected="1" zoomScale="80" zoomScaleNormal="80" workbookViewId="0" topLeftCell="A1">
      <selection activeCell="D1" sqref="D1"/>
    </sheetView>
  </sheetViews>
  <sheetFormatPr defaultColWidth="11.00390625" defaultRowHeight="12.75"/>
  <cols>
    <col min="1" max="1" width="37.00390625" style="28" customWidth="1"/>
    <col min="2" max="2" width="13.50390625" style="28" bestFit="1" customWidth="1"/>
    <col min="3" max="3" width="19.00390625" style="28" customWidth="1"/>
    <col min="4" max="5" width="34.25390625" style="28" bestFit="1" customWidth="1"/>
    <col min="6" max="6" width="34.25390625" style="66" bestFit="1" customWidth="1"/>
    <col min="7" max="7" width="76.875" style="28" bestFit="1" customWidth="1"/>
    <col min="8" max="8" width="34.625" style="28" customWidth="1"/>
    <col min="9" max="11" width="13.625" style="28" customWidth="1"/>
    <col min="12" max="12" width="23.375" style="24" customWidth="1"/>
    <col min="13" max="16384" width="11.00390625" style="28" customWidth="1"/>
  </cols>
  <sheetData>
    <row r="1" spans="1:12" ht="13.2" thickBot="1">
      <c r="A1" s="21"/>
      <c r="B1" s="21"/>
      <c r="C1" s="22"/>
      <c r="D1" s="72" t="s">
        <v>302</v>
      </c>
      <c r="E1" s="74"/>
      <c r="F1" s="24"/>
      <c r="G1" s="25"/>
      <c r="H1" s="26"/>
      <c r="I1" s="26"/>
      <c r="J1" s="26"/>
      <c r="K1" s="27"/>
      <c r="L1" s="28"/>
    </row>
    <row r="2" spans="1:11" s="34" customFormat="1" ht="18" thickBot="1">
      <c r="A2" s="29" t="s">
        <v>6</v>
      </c>
      <c r="B2" s="30"/>
      <c r="C2" s="31"/>
      <c r="D2" s="31"/>
      <c r="F2" s="33"/>
      <c r="G2" s="33"/>
      <c r="K2" s="35"/>
    </row>
    <row r="3" spans="1:12" ht="13.2" thickBot="1">
      <c r="A3" s="36"/>
      <c r="B3" s="37"/>
      <c r="C3" s="38"/>
      <c r="D3" s="38"/>
      <c r="E3" s="39"/>
      <c r="F3" s="24"/>
      <c r="G3" s="24"/>
      <c r="K3" s="40"/>
      <c r="L3" s="28"/>
    </row>
    <row r="4" spans="1:11" s="46" customFormat="1" ht="16.8" thickBot="1">
      <c r="A4" s="41" t="s">
        <v>31</v>
      </c>
      <c r="B4" s="42"/>
      <c r="C4" s="43"/>
      <c r="D4" s="43"/>
      <c r="E4" s="44"/>
      <c r="F4" s="45"/>
      <c r="G4" s="45"/>
      <c r="K4" s="47"/>
    </row>
    <row r="5" spans="1:12" ht="13.2" thickBot="1">
      <c r="A5" s="48"/>
      <c r="B5" s="37"/>
      <c r="C5" s="38"/>
      <c r="D5" s="38"/>
      <c r="E5" s="39"/>
      <c r="F5" s="24"/>
      <c r="G5" s="24"/>
      <c r="K5" s="40"/>
      <c r="L5" s="28"/>
    </row>
    <row r="6" spans="1:12" ht="13.2" thickBot="1">
      <c r="A6" s="49" t="s">
        <v>0</v>
      </c>
      <c r="B6" s="37"/>
      <c r="C6" s="38"/>
      <c r="D6" s="38"/>
      <c r="E6" s="39"/>
      <c r="F6" s="24"/>
      <c r="G6" s="24"/>
      <c r="K6" s="40"/>
      <c r="L6" s="28"/>
    </row>
    <row r="7" spans="1:12" ht="13.2" thickBot="1">
      <c r="A7" s="257"/>
      <c r="B7" s="159"/>
      <c r="C7" s="256"/>
      <c r="D7" s="256"/>
      <c r="E7" s="39"/>
      <c r="F7" s="24"/>
      <c r="G7" s="24"/>
      <c r="K7" s="40"/>
      <c r="L7" s="28"/>
    </row>
    <row r="8" spans="1:12" ht="13.2" thickBot="1">
      <c r="A8" s="260" t="s">
        <v>17</v>
      </c>
      <c r="B8" s="261"/>
      <c r="C8" s="271"/>
      <c r="D8" s="272"/>
      <c r="E8" s="52"/>
      <c r="F8" s="24"/>
      <c r="G8" s="24"/>
      <c r="K8" s="40"/>
      <c r="L8" s="28"/>
    </row>
    <row r="9" spans="1:12" ht="12.75" customHeight="1">
      <c r="A9" s="258" t="s">
        <v>16</v>
      </c>
      <c r="B9" s="259"/>
      <c r="C9" s="269" t="s">
        <v>20</v>
      </c>
      <c r="D9" s="270"/>
      <c r="E9" s="52"/>
      <c r="F9" s="24"/>
      <c r="G9" s="24"/>
      <c r="K9" s="40"/>
      <c r="L9" s="28"/>
    </row>
    <row r="10" spans="1:12" ht="12.75" customHeight="1" thickBot="1">
      <c r="A10" s="53" t="s">
        <v>151</v>
      </c>
      <c r="B10" s="54"/>
      <c r="C10" s="267" t="s">
        <v>145</v>
      </c>
      <c r="D10" s="268"/>
      <c r="E10" s="52"/>
      <c r="F10" s="24"/>
      <c r="G10" s="24"/>
      <c r="K10" s="40"/>
      <c r="L10" s="28"/>
    </row>
    <row r="11" spans="1:18" ht="12.75" customHeight="1" thickBot="1">
      <c r="A11" s="55"/>
      <c r="B11" s="56"/>
      <c r="C11" s="56"/>
      <c r="D11" s="57"/>
      <c r="E11" s="52"/>
      <c r="F11" s="24"/>
      <c r="G11" s="24"/>
      <c r="K11" s="40"/>
      <c r="L11" s="28"/>
      <c r="R11" s="58"/>
    </row>
    <row r="12" spans="1:12" ht="13.2" thickBot="1">
      <c r="A12" s="37"/>
      <c r="B12" s="38"/>
      <c r="C12" s="38"/>
      <c r="D12" s="38"/>
      <c r="E12" s="52"/>
      <c r="F12" s="24"/>
      <c r="G12" s="24"/>
      <c r="K12" s="40"/>
      <c r="L12" s="28"/>
    </row>
    <row r="13" spans="1:12" ht="18.6" customHeight="1" thickBot="1">
      <c r="A13" s="273" t="s">
        <v>147</v>
      </c>
      <c r="B13" s="274"/>
      <c r="C13" s="274"/>
      <c r="D13" s="274"/>
      <c r="E13" s="52"/>
      <c r="F13" s="24"/>
      <c r="G13" s="60"/>
      <c r="H13" s="61"/>
      <c r="I13" s="61"/>
      <c r="K13" s="40"/>
      <c r="L13" s="28"/>
    </row>
    <row r="14" spans="1:13" ht="27" thickBot="1">
      <c r="A14" s="62" t="s">
        <v>28</v>
      </c>
      <c r="B14" s="63" t="s">
        <v>20</v>
      </c>
      <c r="C14" s="64" t="s">
        <v>19</v>
      </c>
      <c r="D14" s="65" t="s">
        <v>128</v>
      </c>
      <c r="E14" s="52"/>
      <c r="G14" s="186" t="s">
        <v>143</v>
      </c>
      <c r="H14" s="187" t="s">
        <v>133</v>
      </c>
      <c r="I14" s="188" t="s">
        <v>24</v>
      </c>
      <c r="J14" s="25"/>
      <c r="K14" s="26"/>
      <c r="L14" s="28"/>
      <c r="M14" s="24"/>
    </row>
    <row r="15" spans="1:13" ht="25.8" thickBot="1">
      <c r="A15" s="67" t="s">
        <v>1</v>
      </c>
      <c r="B15" s="70"/>
      <c r="C15" s="68"/>
      <c r="D15" s="69" t="s">
        <v>146</v>
      </c>
      <c r="E15" s="52"/>
      <c r="G15" s="189" t="s">
        <v>10</v>
      </c>
      <c r="H15" s="190">
        <v>81.95</v>
      </c>
      <c r="I15" s="191" t="s">
        <v>68</v>
      </c>
      <c r="J15" s="24"/>
      <c r="L15" s="28"/>
      <c r="M15" s="24"/>
    </row>
    <row r="16" spans="1:13" ht="13.2" thickBot="1">
      <c r="A16" s="275" t="s">
        <v>162</v>
      </c>
      <c r="B16" s="276"/>
      <c r="C16" s="71"/>
      <c r="D16" s="69"/>
      <c r="E16" s="52"/>
      <c r="G16" s="192" t="s">
        <v>11</v>
      </c>
      <c r="H16" s="193">
        <v>176.18</v>
      </c>
      <c r="I16" s="194" t="s">
        <v>68</v>
      </c>
      <c r="J16" s="24"/>
      <c r="L16" s="28"/>
      <c r="M16" s="24"/>
    </row>
    <row r="17" spans="1:13" ht="12.75">
      <c r="A17" s="73" t="s">
        <v>87</v>
      </c>
      <c r="B17" s="74"/>
      <c r="C17" s="74"/>
      <c r="D17" s="20">
        <f>B17*C17*H15</f>
        <v>0</v>
      </c>
      <c r="E17" s="52"/>
      <c r="G17" s="195" t="s">
        <v>12</v>
      </c>
      <c r="H17" s="196">
        <v>37.76</v>
      </c>
      <c r="I17" s="197" t="s">
        <v>68</v>
      </c>
      <c r="J17" s="24"/>
      <c r="L17" s="28"/>
      <c r="M17" s="24"/>
    </row>
    <row r="18" spans="1:13" ht="12.75">
      <c r="A18" s="72" t="s">
        <v>88</v>
      </c>
      <c r="B18" s="74"/>
      <c r="C18" s="74"/>
      <c r="D18" s="160">
        <f>B18*C18*H16</f>
        <v>0</v>
      </c>
      <c r="E18" s="52"/>
      <c r="G18" s="198" t="s">
        <v>13</v>
      </c>
      <c r="H18" s="199">
        <v>17.77</v>
      </c>
      <c r="I18" s="194" t="s">
        <v>68</v>
      </c>
      <c r="J18" s="24"/>
      <c r="L18" s="28"/>
      <c r="M18" s="24"/>
    </row>
    <row r="19" spans="1:13" ht="13.2" thickBot="1">
      <c r="A19" s="75" t="s">
        <v>12</v>
      </c>
      <c r="B19" s="74"/>
      <c r="C19" s="74"/>
      <c r="D19" s="160">
        <f>B19*C19*H17</f>
        <v>0</v>
      </c>
      <c r="E19" s="52"/>
      <c r="G19" s="200" t="s">
        <v>14</v>
      </c>
      <c r="H19" s="201">
        <v>24</v>
      </c>
      <c r="I19" s="202" t="s">
        <v>15</v>
      </c>
      <c r="J19" s="79"/>
      <c r="L19" s="28"/>
      <c r="M19" s="24"/>
    </row>
    <row r="20" spans="1:13" ht="13.2" thickBot="1">
      <c r="A20" s="77" t="s">
        <v>13</v>
      </c>
      <c r="B20" s="74"/>
      <c r="C20" s="74"/>
      <c r="D20" s="160">
        <f>B20*C20*H18</f>
        <v>0</v>
      </c>
      <c r="E20" s="52"/>
      <c r="G20" s="203" t="s">
        <v>80</v>
      </c>
      <c r="H20" s="204"/>
      <c r="I20" s="205"/>
      <c r="J20" s="24"/>
      <c r="L20" s="28"/>
      <c r="M20" s="24"/>
    </row>
    <row r="21" spans="1:13" ht="13.2" thickBot="1">
      <c r="A21" s="78" t="s">
        <v>14</v>
      </c>
      <c r="B21" s="80"/>
      <c r="C21" s="80"/>
      <c r="D21" s="160">
        <f>B21*C21*H19</f>
        <v>0</v>
      </c>
      <c r="E21" s="52"/>
      <c r="G21" s="206" t="s">
        <v>73</v>
      </c>
      <c r="H21" s="207"/>
      <c r="I21" s="208"/>
      <c r="J21" s="24"/>
      <c r="L21" s="28"/>
      <c r="M21" s="24"/>
    </row>
    <row r="22" spans="1:13" ht="13.2" thickBot="1">
      <c r="A22" s="81" t="s">
        <v>2</v>
      </c>
      <c r="B22" s="82"/>
      <c r="C22" s="82"/>
      <c r="D22" s="161">
        <f>SUM(D17:D21)</f>
        <v>0</v>
      </c>
      <c r="E22" s="83"/>
      <c r="F22" s="84"/>
      <c r="G22" s="209" t="s">
        <v>75</v>
      </c>
      <c r="H22" s="210"/>
      <c r="I22" s="211"/>
      <c r="J22" s="24"/>
      <c r="L22" s="28"/>
      <c r="M22" s="24"/>
    </row>
    <row r="23" spans="1:13" ht="13.2" thickBot="1">
      <c r="A23" s="21"/>
      <c r="B23" s="22"/>
      <c r="C23" s="22"/>
      <c r="D23" s="22"/>
      <c r="E23" s="22"/>
      <c r="F23" s="84"/>
      <c r="G23" s="212" t="s">
        <v>76</v>
      </c>
      <c r="H23" s="210"/>
      <c r="I23" s="211"/>
      <c r="J23" s="24"/>
      <c r="L23" s="28"/>
      <c r="M23" s="24"/>
    </row>
    <row r="24" spans="1:13" ht="13.2" thickBot="1">
      <c r="A24" s="36"/>
      <c r="B24" s="38"/>
      <c r="C24" s="38"/>
      <c r="D24" s="38"/>
      <c r="E24" s="38"/>
      <c r="F24" s="84"/>
      <c r="G24" s="209" t="s">
        <v>77</v>
      </c>
      <c r="H24" s="212"/>
      <c r="I24" s="211"/>
      <c r="J24" s="24"/>
      <c r="L24" s="28"/>
      <c r="M24" s="24"/>
    </row>
    <row r="25" spans="1:13" ht="13.2" thickBot="1">
      <c r="A25" s="36"/>
      <c r="B25" s="38"/>
      <c r="C25" s="38"/>
      <c r="D25" s="38"/>
      <c r="E25" s="38"/>
      <c r="G25" s="213" t="s">
        <v>78</v>
      </c>
      <c r="H25" s="214"/>
      <c r="I25" s="215"/>
      <c r="J25" s="24"/>
      <c r="L25" s="28"/>
      <c r="M25" s="24"/>
    </row>
    <row r="26" spans="1:13" ht="16.8" thickBot="1">
      <c r="A26" s="273" t="s">
        <v>148</v>
      </c>
      <c r="B26" s="274"/>
      <c r="C26" s="274"/>
      <c r="D26" s="274"/>
      <c r="E26" s="38"/>
      <c r="F26" s="24"/>
      <c r="G26" s="88"/>
      <c r="H26" s="89"/>
      <c r="I26" s="90"/>
      <c r="J26" s="24"/>
      <c r="L26" s="28"/>
      <c r="M26" s="24"/>
    </row>
    <row r="27" spans="1:23" ht="13.2" thickBot="1">
      <c r="A27" s="48"/>
      <c r="B27" s="50"/>
      <c r="C27" s="50"/>
      <c r="D27" s="50"/>
      <c r="E27" s="50"/>
      <c r="F27" s="24"/>
      <c r="M27" s="60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5" ht="25.8" thickBot="1">
      <c r="A28" s="94" t="s">
        <v>85</v>
      </c>
      <c r="B28" s="95"/>
      <c r="C28" s="95"/>
      <c r="D28" s="95"/>
      <c r="E28" s="96"/>
    </row>
    <row r="29" spans="1:5" ht="12.75">
      <c r="A29" s="98" t="s">
        <v>3</v>
      </c>
      <c r="B29" s="99"/>
      <c r="C29" s="100" t="s">
        <v>69</v>
      </c>
      <c r="D29" s="162">
        <f>B29*3.6</f>
        <v>0</v>
      </c>
      <c r="E29" s="76" t="s">
        <v>18</v>
      </c>
    </row>
    <row r="30" spans="1:5" ht="15.6" thickBot="1">
      <c r="A30" s="101" t="s">
        <v>120</v>
      </c>
      <c r="B30" s="102"/>
      <c r="C30" s="103" t="s">
        <v>132</v>
      </c>
      <c r="D30" s="163">
        <f>B30/3.6</f>
        <v>0</v>
      </c>
      <c r="E30" s="104" t="s">
        <v>126</v>
      </c>
    </row>
    <row r="31" spans="1:5" ht="27" thickBot="1">
      <c r="A31" s="105" t="s">
        <v>121</v>
      </c>
      <c r="B31" s="106"/>
      <c r="C31" s="107"/>
      <c r="D31" s="164">
        <f>D29*D30</f>
        <v>0</v>
      </c>
      <c r="E31" s="107" t="s">
        <v>127</v>
      </c>
    </row>
    <row r="32" spans="1:7" ht="13.2" thickBot="1">
      <c r="A32" s="108"/>
      <c r="B32" s="89"/>
      <c r="C32" s="89"/>
      <c r="D32" s="89"/>
      <c r="E32" s="89"/>
      <c r="F32" s="24"/>
      <c r="G32" s="24"/>
    </row>
    <row r="33" spans="1:5" ht="13.2" thickBot="1">
      <c r="A33" s="37"/>
      <c r="B33" s="38"/>
      <c r="C33" s="38"/>
      <c r="D33" s="38"/>
      <c r="E33" s="38"/>
    </row>
    <row r="34" spans="1:6" ht="13.2" thickBot="1">
      <c r="A34" s="87"/>
      <c r="B34" s="38"/>
      <c r="C34" s="38"/>
      <c r="D34" s="38"/>
      <c r="E34" s="38"/>
      <c r="F34" s="24"/>
    </row>
    <row r="35" spans="1:6" ht="13.2" thickBot="1">
      <c r="A35" s="59"/>
      <c r="B35" s="50"/>
      <c r="C35" s="50"/>
      <c r="D35" s="50"/>
      <c r="E35" s="38"/>
      <c r="F35" s="24"/>
    </row>
    <row r="36" spans="1:13" ht="27" thickBot="1">
      <c r="A36" s="110" t="s">
        <v>90</v>
      </c>
      <c r="B36" s="111"/>
      <c r="C36" s="111" t="s">
        <v>18</v>
      </c>
      <c r="D36" s="112" t="s">
        <v>128</v>
      </c>
      <c r="E36" s="51"/>
      <c r="G36" s="216" t="s">
        <v>4</v>
      </c>
      <c r="H36" s="220" t="s">
        <v>138</v>
      </c>
      <c r="I36" s="221" t="s">
        <v>144</v>
      </c>
      <c r="J36" s="222" t="s">
        <v>134</v>
      </c>
      <c r="K36" s="222" t="s">
        <v>135</v>
      </c>
      <c r="L36" s="188" t="s">
        <v>24</v>
      </c>
      <c r="M36" s="24"/>
    </row>
    <row r="37" spans="1:13" ht="13.2" customHeight="1" thickBot="1">
      <c r="A37" s="98" t="s">
        <v>70</v>
      </c>
      <c r="B37" s="99"/>
      <c r="C37" s="165">
        <f>B37*I37*1000</f>
        <v>0</v>
      </c>
      <c r="D37" s="166">
        <f aca="true" t="shared" si="0" ref="D37:D39">C37*K37</f>
        <v>0</v>
      </c>
      <c r="E37" s="51"/>
      <c r="G37" s="223" t="s">
        <v>163</v>
      </c>
      <c r="H37" s="224"/>
      <c r="I37" s="225">
        <v>18</v>
      </c>
      <c r="J37" s="226">
        <v>1</v>
      </c>
      <c r="K37" s="227">
        <v>1</v>
      </c>
      <c r="L37" s="208" t="s">
        <v>81</v>
      </c>
      <c r="M37" s="24"/>
    </row>
    <row r="38" spans="1:13" ht="13.2" thickBot="1">
      <c r="A38" s="101" t="s">
        <v>149</v>
      </c>
      <c r="B38" s="113"/>
      <c r="C38" s="167">
        <f>B38*H38*I38</f>
        <v>0</v>
      </c>
      <c r="D38" s="168">
        <f t="shared" si="0"/>
        <v>0</v>
      </c>
      <c r="E38" s="51"/>
      <c r="G38" s="192" t="s">
        <v>152</v>
      </c>
      <c r="H38" s="229">
        <v>970</v>
      </c>
      <c r="I38" s="230">
        <v>40.5</v>
      </c>
      <c r="J38" s="196">
        <v>84.98</v>
      </c>
      <c r="K38" s="219">
        <v>84.98</v>
      </c>
      <c r="L38" s="194" t="s">
        <v>115</v>
      </c>
      <c r="M38" s="24"/>
    </row>
    <row r="39" spans="1:13" ht="13.2" thickBot="1">
      <c r="A39" s="101" t="s">
        <v>150</v>
      </c>
      <c r="B39" s="113"/>
      <c r="C39" s="167">
        <f>B39*3.6</f>
        <v>0</v>
      </c>
      <c r="D39" s="168">
        <f t="shared" si="0"/>
        <v>0</v>
      </c>
      <c r="E39" s="51"/>
      <c r="G39" s="198" t="s">
        <v>153</v>
      </c>
      <c r="H39" s="219"/>
      <c r="I39" s="218"/>
      <c r="J39" s="231">
        <v>62.96</v>
      </c>
      <c r="K39" s="232">
        <v>67.59</v>
      </c>
      <c r="L39" s="194" t="s">
        <v>115</v>
      </c>
      <c r="M39" s="24"/>
    </row>
    <row r="40" spans="1:13" ht="13.2" thickBot="1">
      <c r="A40" s="114" t="s">
        <v>71</v>
      </c>
      <c r="B40" s="115"/>
      <c r="C40" s="169">
        <f>B40*1000*I41</f>
        <v>0</v>
      </c>
      <c r="D40" s="168">
        <f>C40*K41</f>
        <v>0</v>
      </c>
      <c r="E40" s="51"/>
      <c r="G40" s="195" t="s">
        <v>7</v>
      </c>
      <c r="H40" s="219">
        <v>832</v>
      </c>
      <c r="I40" s="218">
        <v>43.1</v>
      </c>
      <c r="J40" s="196">
        <v>87.64</v>
      </c>
      <c r="K40" s="196">
        <v>87.64</v>
      </c>
      <c r="L40" s="194" t="s">
        <v>115</v>
      </c>
      <c r="M40" s="24"/>
    </row>
    <row r="41" spans="1:13" ht="13.2" thickBot="1">
      <c r="A41" s="114" t="s">
        <v>82</v>
      </c>
      <c r="B41" s="115"/>
      <c r="C41" s="169">
        <f>B41*1000*I42</f>
        <v>0</v>
      </c>
      <c r="D41" s="168">
        <f>C41*K42</f>
        <v>0</v>
      </c>
      <c r="E41" s="51"/>
      <c r="G41" s="195" t="s">
        <v>8</v>
      </c>
      <c r="H41" s="219"/>
      <c r="I41" s="218">
        <v>26.5</v>
      </c>
      <c r="J41" s="233">
        <v>102.38</v>
      </c>
      <c r="K41" s="234">
        <v>111.28</v>
      </c>
      <c r="L41" s="194" t="s">
        <v>115</v>
      </c>
      <c r="M41" s="24"/>
    </row>
    <row r="42" spans="1:13" ht="13.2" thickBot="1">
      <c r="A42" s="101" t="s">
        <v>160</v>
      </c>
      <c r="B42" s="115"/>
      <c r="C42" s="169">
        <f>B42*3.6</f>
        <v>0</v>
      </c>
      <c r="D42" s="168">
        <f>C42*K43</f>
        <v>0</v>
      </c>
      <c r="E42" s="51"/>
      <c r="G42" s="195" t="s">
        <v>9</v>
      </c>
      <c r="H42" s="219"/>
      <c r="I42" s="218">
        <v>9.2</v>
      </c>
      <c r="J42" s="196">
        <v>116.76</v>
      </c>
      <c r="K42" s="196">
        <v>116.98</v>
      </c>
      <c r="L42" s="194" t="s">
        <v>115</v>
      </c>
      <c r="M42" s="24"/>
    </row>
    <row r="43" spans="1:13" ht="13.2" thickBot="1">
      <c r="A43" s="116" t="s">
        <v>161</v>
      </c>
      <c r="B43" s="113"/>
      <c r="C43" s="167">
        <f>B43*3.6</f>
        <v>0</v>
      </c>
      <c r="D43" s="168">
        <f>C43*K44</f>
        <v>0</v>
      </c>
      <c r="E43" s="51"/>
      <c r="F43" s="84"/>
      <c r="G43" s="224" t="s">
        <v>22</v>
      </c>
      <c r="H43" s="224"/>
      <c r="I43" s="225"/>
      <c r="J43" s="235"/>
      <c r="K43" s="236">
        <v>14.17</v>
      </c>
      <c r="L43" s="237" t="s">
        <v>21</v>
      </c>
      <c r="M43" s="24"/>
    </row>
    <row r="44" spans="1:13" ht="13.2" thickBot="1">
      <c r="A44" s="117" t="s">
        <v>89</v>
      </c>
      <c r="B44" s="118"/>
      <c r="C44" s="118"/>
      <c r="D44" s="170">
        <f>SUM(D37:D43)</f>
        <v>0</v>
      </c>
      <c r="E44" s="51"/>
      <c r="G44" s="238" t="s">
        <v>23</v>
      </c>
      <c r="H44" s="239"/>
      <c r="I44" s="239"/>
      <c r="J44" s="240"/>
      <c r="K44" s="239">
        <v>80.83</v>
      </c>
      <c r="L44" s="241" t="s">
        <v>21</v>
      </c>
      <c r="M44" s="24"/>
    </row>
    <row r="45" spans="1:13" ht="13.2" thickBot="1">
      <c r="A45" s="120"/>
      <c r="B45" s="109"/>
      <c r="C45" s="109"/>
      <c r="D45" s="109"/>
      <c r="E45" s="51"/>
      <c r="G45" s="119"/>
      <c r="H45" s="109"/>
      <c r="I45" s="109"/>
      <c r="J45" s="109"/>
      <c r="K45" s="109"/>
      <c r="L45" s="109"/>
      <c r="M45" s="24"/>
    </row>
    <row r="46" spans="1:12" ht="12.75">
      <c r="A46" s="24"/>
      <c r="E46" s="121"/>
      <c r="L46" s="28"/>
    </row>
    <row r="47" spans="1:12" ht="13.2" thickBot="1">
      <c r="A47" s="92"/>
      <c r="B47" s="93"/>
      <c r="C47" s="93"/>
      <c r="E47" s="122"/>
      <c r="F47" s="123"/>
      <c r="L47" s="28"/>
    </row>
    <row r="48" spans="1:12" ht="15.6" thickBot="1">
      <c r="A48" s="111" t="s">
        <v>84</v>
      </c>
      <c r="B48" s="111" t="s">
        <v>20</v>
      </c>
      <c r="C48" s="65" t="s">
        <v>128</v>
      </c>
      <c r="D48" s="125"/>
      <c r="E48" s="122"/>
      <c r="F48" s="123"/>
      <c r="G48" s="93"/>
      <c r="H48" s="93"/>
      <c r="I48" s="124"/>
      <c r="J48" s="26"/>
      <c r="K48" s="26"/>
      <c r="L48" s="26"/>
    </row>
    <row r="49" spans="1:12" ht="15.6" thickBot="1">
      <c r="A49" s="126" t="s">
        <v>92</v>
      </c>
      <c r="B49" s="127"/>
      <c r="C49" s="171">
        <f>B49*1000*H50</f>
        <v>0</v>
      </c>
      <c r="D49" s="125"/>
      <c r="E49" s="122"/>
      <c r="F49" s="123"/>
      <c r="G49" s="242" t="s">
        <v>74</v>
      </c>
      <c r="H49" s="243" t="s">
        <v>136</v>
      </c>
      <c r="I49" s="188" t="s">
        <v>24</v>
      </c>
      <c r="J49" s="24"/>
      <c r="L49" s="28"/>
    </row>
    <row r="50" spans="1:12" ht="12.75">
      <c r="A50" s="72" t="s">
        <v>91</v>
      </c>
      <c r="B50" s="128"/>
      <c r="C50" s="172">
        <f>B50*1000*H51</f>
        <v>0</v>
      </c>
      <c r="D50" s="24"/>
      <c r="E50" s="122"/>
      <c r="F50" s="123"/>
      <c r="G50" s="228" t="s">
        <v>92</v>
      </c>
      <c r="H50" s="244">
        <v>1200</v>
      </c>
      <c r="I50" s="245" t="s">
        <v>72</v>
      </c>
      <c r="J50" s="24"/>
      <c r="L50" s="28"/>
    </row>
    <row r="51" spans="1:12" ht="13.2" thickBot="1">
      <c r="A51" s="72" t="s">
        <v>116</v>
      </c>
      <c r="B51" s="128"/>
      <c r="C51" s="172">
        <f>B51*1000*H52</f>
        <v>0</v>
      </c>
      <c r="D51" s="24"/>
      <c r="E51" s="122"/>
      <c r="G51" s="228" t="s">
        <v>91</v>
      </c>
      <c r="H51" s="244">
        <v>925</v>
      </c>
      <c r="I51" s="245" t="s">
        <v>72</v>
      </c>
      <c r="J51" s="24"/>
      <c r="L51" s="28"/>
    </row>
    <row r="52" spans="1:12" ht="13.2" thickBot="1">
      <c r="A52" s="129" t="s">
        <v>79</v>
      </c>
      <c r="B52" s="105"/>
      <c r="C52" s="173">
        <f>SUM(C49:C51)</f>
        <v>0</v>
      </c>
      <c r="D52" s="24"/>
      <c r="E52" s="122"/>
      <c r="G52" s="246" t="s">
        <v>116</v>
      </c>
      <c r="H52" s="247">
        <v>1870</v>
      </c>
      <c r="I52" s="248" t="s">
        <v>72</v>
      </c>
      <c r="J52" s="24"/>
      <c r="L52" s="28"/>
    </row>
    <row r="53" spans="1:12" ht="13.2" thickBot="1">
      <c r="A53" s="120"/>
      <c r="B53" s="109"/>
      <c r="C53" s="109"/>
      <c r="D53" s="24"/>
      <c r="E53" s="122"/>
      <c r="F53" s="24"/>
      <c r="G53" s="130"/>
      <c r="H53" s="89"/>
      <c r="I53" s="90"/>
      <c r="L53" s="28"/>
    </row>
    <row r="54" spans="1:12" ht="13.2" thickBot="1">
      <c r="A54" s="24"/>
      <c r="D54" s="24"/>
      <c r="E54" s="122"/>
      <c r="F54" s="24"/>
      <c r="G54" s="37"/>
      <c r="H54" s="38"/>
      <c r="I54" s="131"/>
      <c r="L54" s="28"/>
    </row>
    <row r="55" spans="1:12" ht="13.2" thickBot="1">
      <c r="A55" s="92"/>
      <c r="B55" s="93"/>
      <c r="C55" s="93"/>
      <c r="D55" s="24"/>
      <c r="E55" s="122"/>
      <c r="F55" s="24"/>
      <c r="G55" s="37"/>
      <c r="H55" s="38"/>
      <c r="I55" s="131"/>
      <c r="L55" s="28"/>
    </row>
    <row r="56" spans="1:12" ht="12.75" customHeight="1" thickBot="1">
      <c r="A56" s="110" t="s">
        <v>93</v>
      </c>
      <c r="B56" s="133" t="s">
        <v>124</v>
      </c>
      <c r="C56" s="65" t="s">
        <v>128</v>
      </c>
      <c r="D56" s="24"/>
      <c r="E56" s="122"/>
      <c r="G56" s="132"/>
      <c r="H56" s="50"/>
      <c r="I56" s="91"/>
      <c r="L56" s="28"/>
    </row>
    <row r="57" spans="1:12" ht="15.6" thickBot="1">
      <c r="A57" s="116" t="s">
        <v>122</v>
      </c>
      <c r="B57" s="134"/>
      <c r="C57" s="174">
        <f>B57*H58</f>
        <v>0</v>
      </c>
      <c r="D57" s="24"/>
      <c r="E57" s="122"/>
      <c r="G57" s="186" t="s">
        <v>29</v>
      </c>
      <c r="H57" s="249" t="s">
        <v>137</v>
      </c>
      <c r="I57" s="250" t="s">
        <v>24</v>
      </c>
      <c r="J57" s="24"/>
      <c r="L57" s="28"/>
    </row>
    <row r="58" spans="1:12" ht="12.75" customHeight="1" thickBot="1">
      <c r="A58" s="86" t="s">
        <v>123</v>
      </c>
      <c r="B58" s="115"/>
      <c r="C58" s="174">
        <f>B58*H59</f>
        <v>0</v>
      </c>
      <c r="D58" s="24"/>
      <c r="E58" s="122"/>
      <c r="G58" s="189" t="s">
        <v>122</v>
      </c>
      <c r="H58" s="217">
        <v>9044</v>
      </c>
      <c r="I58" s="251" t="s">
        <v>72</v>
      </c>
      <c r="J58" s="24"/>
      <c r="L58" s="28"/>
    </row>
    <row r="59" spans="1:12" ht="13.2" thickBot="1">
      <c r="A59" s="105" t="s">
        <v>27</v>
      </c>
      <c r="B59" s="129"/>
      <c r="C59" s="175">
        <f>SUM(C57:C58)</f>
        <v>0</v>
      </c>
      <c r="D59" s="24"/>
      <c r="E59" s="122"/>
      <c r="G59" s="252" t="s">
        <v>123</v>
      </c>
      <c r="H59" s="253">
        <v>7980</v>
      </c>
      <c r="I59" s="254" t="s">
        <v>72</v>
      </c>
      <c r="J59" s="24"/>
      <c r="L59" s="28"/>
    </row>
    <row r="60" spans="1:12" ht="12.75">
      <c r="A60" s="120"/>
      <c r="B60" s="109"/>
      <c r="C60" s="135"/>
      <c r="D60" s="24"/>
      <c r="E60" s="122"/>
      <c r="F60" s="24"/>
      <c r="G60" s="25"/>
      <c r="H60" s="26"/>
      <c r="I60" s="26"/>
      <c r="L60" s="61"/>
    </row>
    <row r="61" spans="1:9" ht="13.2" thickBot="1">
      <c r="A61" s="24"/>
      <c r="D61" s="24"/>
      <c r="E61" s="122"/>
      <c r="F61" s="24"/>
      <c r="G61" s="60"/>
      <c r="H61" s="61"/>
      <c r="I61" s="61"/>
    </row>
    <row r="62" spans="1:12" ht="13.2" thickBot="1">
      <c r="A62" s="136"/>
      <c r="B62" s="93"/>
      <c r="C62" s="93"/>
      <c r="D62" s="24"/>
      <c r="E62" s="122"/>
      <c r="G62" s="16" t="s">
        <v>164</v>
      </c>
      <c r="H62" s="7"/>
      <c r="I62" s="264"/>
      <c r="J62" s="60"/>
      <c r="K62" s="61"/>
      <c r="L62" s="25"/>
    </row>
    <row r="63" spans="1:10" ht="16.2" thickBot="1">
      <c r="A63" s="137" t="s">
        <v>30</v>
      </c>
      <c r="B63" s="138"/>
      <c r="C63" s="139"/>
      <c r="D63" s="24"/>
      <c r="E63" s="122"/>
      <c r="G63" s="8" t="s">
        <v>165</v>
      </c>
      <c r="H63" s="4"/>
      <c r="I63" s="5" t="s">
        <v>166</v>
      </c>
      <c r="J63" s="24"/>
    </row>
    <row r="64" spans="1:10" ht="15" customHeight="1" thickBot="1">
      <c r="A64" s="140" t="s">
        <v>25</v>
      </c>
      <c r="B64" s="176">
        <f>D22+D31+D44+C52+C59</f>
        <v>0</v>
      </c>
      <c r="C64" s="141" t="s">
        <v>129</v>
      </c>
      <c r="D64" s="142"/>
      <c r="E64" s="122"/>
      <c r="G64" s="3"/>
      <c r="H64" s="1" t="s">
        <v>167</v>
      </c>
      <c r="I64" s="265">
        <v>52.39448</v>
      </c>
      <c r="J64" s="24"/>
    </row>
    <row r="65" spans="1:10" ht="15">
      <c r="A65" s="143" t="s">
        <v>26</v>
      </c>
      <c r="B65" s="177">
        <f>D22+D31+D44+C52</f>
        <v>0</v>
      </c>
      <c r="C65" s="144" t="s">
        <v>129</v>
      </c>
      <c r="D65" s="142"/>
      <c r="E65" s="122"/>
      <c r="G65" s="3"/>
      <c r="H65" s="1" t="s">
        <v>168</v>
      </c>
      <c r="I65" s="265">
        <v>59.57408</v>
      </c>
      <c r="J65" s="24"/>
    </row>
    <row r="66" spans="1:10" ht="15">
      <c r="A66" s="145" t="s">
        <v>32</v>
      </c>
      <c r="B66" s="178" t="e">
        <f>B65/(B9*1000*B10)</f>
        <v>#DIV/0!</v>
      </c>
      <c r="C66" s="146" t="s">
        <v>130</v>
      </c>
      <c r="D66" s="24"/>
      <c r="E66" s="122"/>
      <c r="G66" s="3"/>
      <c r="H66" s="1" t="s">
        <v>169</v>
      </c>
      <c r="I66" s="265">
        <v>191.80339999999998</v>
      </c>
      <c r="J66" s="24"/>
    </row>
    <row r="67" spans="1:10" ht="15.6" thickBot="1">
      <c r="A67" s="140" t="s">
        <v>33</v>
      </c>
      <c r="B67" s="179" t="e">
        <f>B65/(B9*1000)</f>
        <v>#DIV/0!</v>
      </c>
      <c r="C67" s="147" t="s">
        <v>131</v>
      </c>
      <c r="D67" s="24"/>
      <c r="E67" s="122"/>
      <c r="G67" s="3"/>
      <c r="H67" s="1" t="s">
        <v>96</v>
      </c>
      <c r="I67" s="265">
        <v>112.39631999999999</v>
      </c>
      <c r="J67" s="24"/>
    </row>
    <row r="68" spans="1:10" ht="15">
      <c r="A68" s="145" t="s">
        <v>34</v>
      </c>
      <c r="B68" s="178" t="e">
        <f>((B65*(B57+B58)/B9)+C59)/(B9*1000*B10*(B57+B58)/B9)</f>
        <v>#DIV/0!</v>
      </c>
      <c r="C68" s="146" t="s">
        <v>130</v>
      </c>
      <c r="D68" s="24"/>
      <c r="E68" s="122"/>
      <c r="G68" s="3"/>
      <c r="H68" s="1" t="s">
        <v>170</v>
      </c>
      <c r="I68" s="265">
        <v>263.57328</v>
      </c>
      <c r="J68" s="24"/>
    </row>
    <row r="69" spans="1:10" ht="15.6" thickBot="1">
      <c r="A69" s="140" t="s">
        <v>35</v>
      </c>
      <c r="B69" s="179" t="e">
        <f>((B65*(B57+B58)/B9)+C59)/((B57+B58)*1000)</f>
        <v>#DIV/0!</v>
      </c>
      <c r="C69" s="148" t="s">
        <v>131</v>
      </c>
      <c r="D69" s="24"/>
      <c r="E69" s="122"/>
      <c r="G69" s="3"/>
      <c r="H69" s="1" t="s">
        <v>171</v>
      </c>
      <c r="I69" s="265">
        <v>197.2451</v>
      </c>
      <c r="J69" s="24"/>
    </row>
    <row r="70" spans="1:10" ht="12.75">
      <c r="A70" s="120"/>
      <c r="B70" s="120"/>
      <c r="C70" s="135"/>
      <c r="D70" s="24"/>
      <c r="E70" s="122"/>
      <c r="G70" s="3"/>
      <c r="H70" s="1" t="s">
        <v>172</v>
      </c>
      <c r="I70" s="265">
        <v>116.04093999999999</v>
      </c>
      <c r="J70" s="24"/>
    </row>
    <row r="71" spans="1:10" ht="13.2" thickBot="1">
      <c r="A71" s="149"/>
      <c r="B71" s="150"/>
      <c r="C71" s="151"/>
      <c r="D71" s="24"/>
      <c r="E71" s="122"/>
      <c r="G71" s="3"/>
      <c r="H71" s="1" t="s">
        <v>173</v>
      </c>
      <c r="I71" s="265">
        <v>321.2846</v>
      </c>
      <c r="J71" s="24"/>
    </row>
    <row r="72" spans="1:10" ht="51" thickBot="1">
      <c r="A72" s="152" t="s">
        <v>5</v>
      </c>
      <c r="B72" s="152" t="s">
        <v>117</v>
      </c>
      <c r="C72" s="152" t="s">
        <v>118</v>
      </c>
      <c r="D72" s="24"/>
      <c r="E72" s="122"/>
      <c r="G72" s="3"/>
      <c r="H72" s="1" t="s">
        <v>174</v>
      </c>
      <c r="I72" s="265">
        <v>63.92556</v>
      </c>
      <c r="J72" s="24"/>
    </row>
    <row r="73" spans="1:10" ht="13.2" thickBot="1">
      <c r="A73" s="153" t="s">
        <v>125</v>
      </c>
      <c r="B73" s="154"/>
      <c r="C73" s="97"/>
      <c r="D73" s="24"/>
      <c r="E73" s="40"/>
      <c r="F73" s="40"/>
      <c r="G73" s="3"/>
      <c r="H73" s="1" t="s">
        <v>175</v>
      </c>
      <c r="I73" s="265">
        <v>22.726444</v>
      </c>
      <c r="J73" s="24"/>
    </row>
    <row r="74" spans="1:10" ht="12.75">
      <c r="A74" s="262" t="s">
        <v>152</v>
      </c>
      <c r="B74" s="180" t="e">
        <f>(K38-$B$66)/K38</f>
        <v>#DIV/0!</v>
      </c>
      <c r="C74" s="181" t="e">
        <f>(K38-$B$68)/K38</f>
        <v>#DIV/0!</v>
      </c>
      <c r="D74" s="24"/>
      <c r="E74" s="40"/>
      <c r="F74" s="40"/>
      <c r="G74" s="3"/>
      <c r="H74" s="1" t="s">
        <v>176</v>
      </c>
      <c r="I74" s="265">
        <v>170.31313999999998</v>
      </c>
      <c r="J74" s="24"/>
    </row>
    <row r="75" spans="1:10" ht="12.75">
      <c r="A75" s="77" t="s">
        <v>153</v>
      </c>
      <c r="B75" s="180" t="e">
        <f>(K39-$B$66)/K39</f>
        <v>#DIV/0!</v>
      </c>
      <c r="C75" s="182" t="e">
        <f>(K39-$B$68)/K39</f>
        <v>#DIV/0!</v>
      </c>
      <c r="D75" s="24"/>
      <c r="E75" s="40"/>
      <c r="F75" s="40"/>
      <c r="G75" s="3"/>
      <c r="H75" s="1" t="s">
        <v>177</v>
      </c>
      <c r="I75" s="265">
        <v>243.26978000000003</v>
      </c>
      <c r="J75" s="24"/>
    </row>
    <row r="76" spans="1:10" ht="12.75">
      <c r="A76" s="75" t="s">
        <v>7</v>
      </c>
      <c r="B76" s="180" t="e">
        <f>(K40-$B$66)/K40</f>
        <v>#DIV/0!</v>
      </c>
      <c r="C76" s="183" t="e">
        <f>(K40-$B$68)/K40</f>
        <v>#DIV/0!</v>
      </c>
      <c r="D76" s="24"/>
      <c r="E76" s="40"/>
      <c r="F76" s="40"/>
      <c r="G76" s="3"/>
      <c r="H76" s="1" t="s">
        <v>178</v>
      </c>
      <c r="I76" s="265">
        <v>120.37328</v>
      </c>
      <c r="J76" s="24"/>
    </row>
    <row r="77" spans="1:10" ht="12.75">
      <c r="A77" s="75" t="s">
        <v>8</v>
      </c>
      <c r="B77" s="180" t="e">
        <f>(K41-$B$66)/K41</f>
        <v>#DIV/0!</v>
      </c>
      <c r="C77" s="183" t="e">
        <f>(K41-$B$68)/K41</f>
        <v>#DIV/0!</v>
      </c>
      <c r="D77" s="24"/>
      <c r="E77" s="40"/>
      <c r="F77" s="40"/>
      <c r="G77" s="3"/>
      <c r="H77" s="1" t="s">
        <v>179</v>
      </c>
      <c r="I77" s="265">
        <v>164.36572</v>
      </c>
      <c r="J77" s="24"/>
    </row>
    <row r="78" spans="1:10" ht="12.75">
      <c r="A78" s="75" t="s">
        <v>9</v>
      </c>
      <c r="B78" s="180" t="e">
        <f>(K42-$B$66)/K42</f>
        <v>#DIV/0!</v>
      </c>
      <c r="C78" s="183" t="e">
        <f>(K42-$B$68)/K42</f>
        <v>#DIV/0!</v>
      </c>
      <c r="D78" s="24"/>
      <c r="E78" s="40"/>
      <c r="F78" s="40"/>
      <c r="G78" s="3"/>
      <c r="H78" s="1" t="s">
        <v>180</v>
      </c>
      <c r="I78" s="265">
        <v>138.29894000000002</v>
      </c>
      <c r="J78" s="24"/>
    </row>
    <row r="79" spans="1:10" ht="13.2" thickBot="1">
      <c r="A79" s="155" t="s">
        <v>119</v>
      </c>
      <c r="B79" s="184" t="e">
        <f>(K44-$B$66)/K44</f>
        <v>#DIV/0!</v>
      </c>
      <c r="C79" s="185" t="e">
        <f>(K44-$B$68)/K44</f>
        <v>#DIV/0!</v>
      </c>
      <c r="D79" s="24"/>
      <c r="E79" s="40"/>
      <c r="F79" s="40"/>
      <c r="G79" s="3"/>
      <c r="H79" s="1" t="s">
        <v>181</v>
      </c>
      <c r="I79" s="265">
        <v>61.240359999999995</v>
      </c>
      <c r="J79" s="24"/>
    </row>
    <row r="80" spans="1:10" ht="13.2" thickBot="1">
      <c r="A80" s="157"/>
      <c r="B80" s="158"/>
      <c r="C80" s="158"/>
      <c r="D80" s="85"/>
      <c r="E80" s="156"/>
      <c r="F80" s="86"/>
      <c r="G80" s="3"/>
      <c r="H80" s="1" t="s">
        <v>182</v>
      </c>
      <c r="I80" s="265">
        <v>127.79366</v>
      </c>
      <c r="J80" s="24"/>
    </row>
    <row r="81" spans="5:10" ht="12.75">
      <c r="E81" s="159"/>
      <c r="G81" s="3"/>
      <c r="H81" s="1" t="s">
        <v>183</v>
      </c>
      <c r="I81" s="265">
        <v>82.64038</v>
      </c>
      <c r="J81" s="24"/>
    </row>
    <row r="82" spans="7:10" ht="12.75">
      <c r="G82" s="3"/>
      <c r="H82" s="1" t="s">
        <v>184</v>
      </c>
      <c r="I82" s="265">
        <v>356.73982</v>
      </c>
      <c r="J82" s="24"/>
    </row>
    <row r="83" spans="7:10" ht="12.75">
      <c r="G83" s="3"/>
      <c r="H83" s="1" t="s">
        <v>185</v>
      </c>
      <c r="I83" s="265">
        <v>146.6885</v>
      </c>
      <c r="J83" s="24"/>
    </row>
    <row r="84" spans="7:10" ht="12.75">
      <c r="G84" s="3"/>
      <c r="H84" s="1" t="s">
        <v>186</v>
      </c>
      <c r="I84" s="265">
        <v>287.02500000000003</v>
      </c>
      <c r="J84" s="24"/>
    </row>
    <row r="85" spans="7:10" ht="12.75">
      <c r="G85" s="3"/>
      <c r="H85" s="1" t="s">
        <v>187</v>
      </c>
      <c r="I85" s="265">
        <v>137.30656</v>
      </c>
      <c r="J85" s="24"/>
    </row>
    <row r="86" spans="7:10" ht="12.75">
      <c r="G86" s="3"/>
      <c r="H86" s="1" t="s">
        <v>188</v>
      </c>
      <c r="I86" s="265">
        <v>176.61434</v>
      </c>
      <c r="J86" s="24"/>
    </row>
    <row r="87" spans="7:10" ht="12.75">
      <c r="G87" s="3"/>
      <c r="H87" s="1" t="s">
        <v>189</v>
      </c>
      <c r="I87" s="265">
        <v>69.63522</v>
      </c>
      <c r="J87" s="24"/>
    </row>
    <row r="88" spans="7:10" ht="12.75">
      <c r="G88" s="3"/>
      <c r="H88" s="1" t="s">
        <v>190</v>
      </c>
      <c r="I88" s="265">
        <v>122.22332</v>
      </c>
      <c r="J88" s="24"/>
    </row>
    <row r="89" spans="7:10" ht="12.75">
      <c r="G89" s="3"/>
      <c r="H89" s="1" t="s">
        <v>191</v>
      </c>
      <c r="I89" s="265">
        <v>107.13719999999999</v>
      </c>
      <c r="J89" s="24"/>
    </row>
    <row r="90" spans="7:10" ht="12.75">
      <c r="G90" s="3"/>
      <c r="H90" s="1" t="s">
        <v>192</v>
      </c>
      <c r="I90" s="265">
        <v>6.12592</v>
      </c>
      <c r="J90" s="24"/>
    </row>
    <row r="91" spans="7:10" ht="12.75">
      <c r="G91" s="3"/>
      <c r="H91" s="1" t="s">
        <v>193</v>
      </c>
      <c r="I91" s="265">
        <v>165.47838000000002</v>
      </c>
      <c r="J91" s="24"/>
    </row>
    <row r="92" spans="7:10" ht="12.75">
      <c r="G92" s="3"/>
      <c r="H92" s="1"/>
      <c r="I92" s="265"/>
      <c r="J92" s="24"/>
    </row>
    <row r="93" spans="7:10" ht="15.6">
      <c r="G93" s="3" t="s">
        <v>194</v>
      </c>
      <c r="H93" s="1"/>
      <c r="I93" s="2" t="s">
        <v>166</v>
      </c>
      <c r="J93" s="24"/>
    </row>
    <row r="94" spans="7:10" ht="12.75">
      <c r="G94" s="3"/>
      <c r="H94" s="1" t="s">
        <v>94</v>
      </c>
      <c r="I94" s="265">
        <v>0.4282454</v>
      </c>
      <c r="J94" s="24"/>
    </row>
    <row r="95" spans="7:10" ht="12.75">
      <c r="G95" s="3"/>
      <c r="H95" s="1" t="s">
        <v>101</v>
      </c>
      <c r="I95" s="265">
        <v>212.09665999999999</v>
      </c>
      <c r="J95" s="24"/>
    </row>
    <row r="96" spans="7:10" ht="12.75">
      <c r="G96" s="3"/>
      <c r="H96" s="1" t="s">
        <v>95</v>
      </c>
      <c r="I96" s="265">
        <v>274.16782</v>
      </c>
      <c r="J96" s="24"/>
    </row>
    <row r="97" spans="7:10" ht="12.75">
      <c r="G97" s="3"/>
      <c r="H97" s="1" t="s">
        <v>97</v>
      </c>
      <c r="I97" s="265">
        <v>307.12526</v>
      </c>
      <c r="J97" s="24"/>
    </row>
    <row r="98" spans="7:10" ht="12.75">
      <c r="G98" s="3"/>
      <c r="H98" s="1" t="s">
        <v>195</v>
      </c>
      <c r="I98" s="265">
        <v>269.61186</v>
      </c>
      <c r="J98" s="24"/>
    </row>
    <row r="99" spans="7:10" ht="12.75">
      <c r="G99" s="3"/>
      <c r="H99" s="1" t="s">
        <v>100</v>
      </c>
      <c r="I99" s="265">
        <v>0.37050900000000003</v>
      </c>
      <c r="J99" s="24"/>
    </row>
    <row r="100" spans="7:10" ht="12.75">
      <c r="G100" s="3"/>
      <c r="H100" s="1" t="s">
        <v>196</v>
      </c>
      <c r="I100" s="265">
        <v>401.98560000000003</v>
      </c>
      <c r="J100" s="24"/>
    </row>
    <row r="101" spans="7:10" ht="12.75">
      <c r="G101" s="3"/>
      <c r="H101" s="1" t="s">
        <v>102</v>
      </c>
      <c r="I101" s="265">
        <v>199.34236</v>
      </c>
      <c r="J101" s="24"/>
    </row>
    <row r="102" spans="7:10" ht="12.75">
      <c r="G102" s="3"/>
      <c r="H102" s="1" t="s">
        <v>197</v>
      </c>
      <c r="I102" s="265">
        <v>142.14976</v>
      </c>
      <c r="J102" s="24"/>
    </row>
    <row r="103" spans="7:10" ht="12.75">
      <c r="G103" s="3"/>
      <c r="H103" s="1" t="s">
        <v>99</v>
      </c>
      <c r="I103" s="265">
        <v>2.7157839999999998</v>
      </c>
      <c r="J103" s="24"/>
    </row>
    <row r="104" spans="7:10" ht="12.75">
      <c r="G104" s="3"/>
      <c r="H104" s="1" t="s">
        <v>103</v>
      </c>
      <c r="I104" s="265">
        <v>171.74036</v>
      </c>
      <c r="J104" s="24"/>
    </row>
    <row r="105" spans="7:10" ht="12.75">
      <c r="G105" s="3"/>
      <c r="H105" s="1" t="s">
        <v>198</v>
      </c>
      <c r="I105" s="265">
        <v>275.25579999999997</v>
      </c>
      <c r="J105" s="24"/>
    </row>
    <row r="106" spans="7:10" ht="12.75">
      <c r="G106" s="3"/>
      <c r="H106" s="1" t="s">
        <v>98</v>
      </c>
      <c r="I106" s="265">
        <v>2.540202</v>
      </c>
      <c r="J106" s="24"/>
    </row>
    <row r="107" spans="7:10" ht="12.75">
      <c r="G107" s="3"/>
      <c r="H107" s="1" t="s">
        <v>199</v>
      </c>
      <c r="I107" s="265">
        <v>167.17544</v>
      </c>
      <c r="J107" s="24"/>
    </row>
    <row r="108" spans="7:10" ht="12.75">
      <c r="G108" s="3"/>
      <c r="H108" s="1" t="s">
        <v>104</v>
      </c>
      <c r="I108" s="265">
        <v>167.2052</v>
      </c>
      <c r="J108" s="24"/>
    </row>
    <row r="109" spans="7:10" ht="12.75">
      <c r="G109" s="3"/>
      <c r="H109" s="1"/>
      <c r="I109" s="265"/>
      <c r="J109" s="24"/>
    </row>
    <row r="110" spans="7:10" ht="15.6">
      <c r="G110" s="3" t="s">
        <v>200</v>
      </c>
      <c r="H110" s="1"/>
      <c r="I110" s="2" t="s">
        <v>166</v>
      </c>
      <c r="J110" s="24"/>
    </row>
    <row r="111" spans="7:10" ht="12.75">
      <c r="G111" s="3"/>
      <c r="H111" s="1" t="s">
        <v>201</v>
      </c>
      <c r="I111" s="265">
        <v>193.04534</v>
      </c>
      <c r="J111" s="24"/>
    </row>
    <row r="112" spans="7:10" ht="12.75">
      <c r="G112" s="3"/>
      <c r="H112" s="1" t="s">
        <v>202</v>
      </c>
      <c r="I112" s="265">
        <v>142.53904</v>
      </c>
      <c r="J112" s="24"/>
    </row>
    <row r="113" spans="7:10" ht="12.75">
      <c r="G113" s="3"/>
      <c r="H113" s="1" t="s">
        <v>203</v>
      </c>
      <c r="I113" s="265">
        <v>271.86035999999996</v>
      </c>
      <c r="J113" s="24"/>
    </row>
    <row r="114" spans="7:10" ht="12.75">
      <c r="G114" s="3"/>
      <c r="H114" s="1" t="s">
        <v>204</v>
      </c>
      <c r="I114" s="265">
        <v>372.5412</v>
      </c>
      <c r="J114" s="24"/>
    </row>
    <row r="115" spans="7:10" ht="12.75">
      <c r="G115" s="3"/>
      <c r="H115" s="1" t="s">
        <v>205</v>
      </c>
      <c r="I115" s="265">
        <v>74.38871999999999</v>
      </c>
      <c r="J115" s="24"/>
    </row>
    <row r="116" spans="7:10" ht="12.75">
      <c r="G116" s="3"/>
      <c r="H116" s="1" t="s">
        <v>206</v>
      </c>
      <c r="I116" s="265">
        <v>77.71653</v>
      </c>
      <c r="J116" s="24"/>
    </row>
    <row r="117" spans="7:10" ht="12.75">
      <c r="G117" s="3"/>
      <c r="H117" s="1" t="s">
        <v>207</v>
      </c>
      <c r="I117" s="265">
        <v>169.59086</v>
      </c>
      <c r="J117" s="24"/>
    </row>
    <row r="118" spans="7:10" ht="12.75">
      <c r="G118" s="3"/>
      <c r="H118" s="1" t="s">
        <v>208</v>
      </c>
      <c r="I118" s="265">
        <v>1.3958860000000002</v>
      </c>
      <c r="J118" s="24"/>
    </row>
    <row r="119" spans="7:10" ht="12.75">
      <c r="G119" s="3"/>
      <c r="H119" s="1" t="s">
        <v>209</v>
      </c>
      <c r="I119" s="265">
        <v>155.65958</v>
      </c>
      <c r="J119" s="24"/>
    </row>
    <row r="120" spans="7:10" ht="12.75">
      <c r="G120" s="3"/>
      <c r="H120" s="1" t="s">
        <v>210</v>
      </c>
      <c r="I120" s="265">
        <v>312.65142</v>
      </c>
      <c r="J120" s="24"/>
    </row>
    <row r="121" spans="7:10" ht="12.75">
      <c r="G121" s="3"/>
      <c r="H121" s="1" t="s">
        <v>211</v>
      </c>
      <c r="I121" s="265">
        <v>2.815076</v>
      </c>
      <c r="J121" s="24"/>
    </row>
    <row r="122" spans="7:10" ht="12.75">
      <c r="G122" s="3"/>
      <c r="H122" s="1" t="s">
        <v>212</v>
      </c>
      <c r="I122" s="265">
        <v>151.69964000000002</v>
      </c>
      <c r="J122" s="24"/>
    </row>
    <row r="123" spans="7:10" ht="12.75">
      <c r="G123" s="3"/>
      <c r="H123" s="1" t="s">
        <v>213</v>
      </c>
      <c r="I123" s="265">
        <v>89.61172</v>
      </c>
      <c r="J123" s="24"/>
    </row>
    <row r="124" spans="7:10" ht="12.75">
      <c r="G124" s="3"/>
      <c r="H124" s="1" t="s">
        <v>214</v>
      </c>
      <c r="I124" s="265">
        <v>80.92002</v>
      </c>
      <c r="J124" s="24"/>
    </row>
    <row r="125" spans="7:10" ht="12.75">
      <c r="G125" s="3"/>
      <c r="H125" s="1" t="s">
        <v>215</v>
      </c>
      <c r="I125" s="265">
        <v>255.23456000000002</v>
      </c>
      <c r="J125" s="24"/>
    </row>
    <row r="126" spans="7:10" ht="12.75">
      <c r="G126" s="3"/>
      <c r="H126" s="1" t="s">
        <v>216</v>
      </c>
      <c r="I126" s="265">
        <v>288.34299999999996</v>
      </c>
      <c r="J126" s="24"/>
    </row>
    <row r="127" spans="7:10" ht="12.75">
      <c r="G127" s="3"/>
      <c r="H127" s="1" t="s">
        <v>217</v>
      </c>
      <c r="I127" s="265">
        <v>244.7913</v>
      </c>
      <c r="J127" s="24"/>
    </row>
    <row r="128" spans="7:10" ht="12.75">
      <c r="G128" s="3"/>
      <c r="H128" s="1" t="s">
        <v>218</v>
      </c>
      <c r="I128" s="265">
        <v>0.7918000000000001</v>
      </c>
      <c r="J128" s="24"/>
    </row>
    <row r="129" spans="7:10" ht="12.75">
      <c r="G129" s="3"/>
      <c r="H129" s="1" t="s">
        <v>219</v>
      </c>
      <c r="I129" s="265">
        <v>8.653455999999998</v>
      </c>
      <c r="J129" s="24"/>
    </row>
    <row r="130" spans="7:10" ht="12.75">
      <c r="G130" s="3"/>
      <c r="H130" s="1" t="s">
        <v>220</v>
      </c>
      <c r="I130" s="265">
        <v>138.50462000000002</v>
      </c>
      <c r="J130" s="24"/>
    </row>
    <row r="131" spans="7:10" ht="12.75">
      <c r="G131" s="3"/>
      <c r="H131" s="1" t="s">
        <v>221</v>
      </c>
      <c r="I131" s="265">
        <v>227.05025999999998</v>
      </c>
      <c r="J131" s="24"/>
    </row>
    <row r="132" spans="7:10" ht="12.75">
      <c r="G132" s="3"/>
      <c r="H132" s="1" t="s">
        <v>222</v>
      </c>
      <c r="I132" s="265">
        <v>338.0258</v>
      </c>
      <c r="J132" s="24"/>
    </row>
    <row r="133" spans="7:10" ht="12.75">
      <c r="G133" s="3"/>
      <c r="H133" s="1" t="s">
        <v>223</v>
      </c>
      <c r="I133" s="265">
        <v>71.08096</v>
      </c>
      <c r="J133" s="24"/>
    </row>
    <row r="134" spans="7:10" ht="12.75">
      <c r="G134" s="3"/>
      <c r="H134" s="1" t="s">
        <v>224</v>
      </c>
      <c r="I134" s="265">
        <v>171.01520000000002</v>
      </c>
      <c r="J134" s="24"/>
    </row>
    <row r="135" spans="7:10" ht="12.75">
      <c r="G135" s="3"/>
      <c r="H135" s="1" t="s">
        <v>225</v>
      </c>
      <c r="I135" s="265">
        <v>45.03874</v>
      </c>
      <c r="J135" s="24"/>
    </row>
    <row r="136" spans="7:10" ht="12.75">
      <c r="G136" s="3"/>
      <c r="H136" s="1" t="s">
        <v>226</v>
      </c>
      <c r="I136" s="265">
        <v>162.23028</v>
      </c>
      <c r="J136" s="24"/>
    </row>
    <row r="137" spans="7:10" ht="12.75">
      <c r="G137" s="3"/>
      <c r="H137" s="1" t="s">
        <v>227</v>
      </c>
      <c r="I137" s="265">
        <v>289.65938</v>
      </c>
      <c r="J137" s="24"/>
    </row>
    <row r="138" spans="7:10" ht="12.75">
      <c r="G138" s="3"/>
      <c r="H138" s="1" t="s">
        <v>228</v>
      </c>
      <c r="I138" s="265">
        <v>338.8847</v>
      </c>
      <c r="J138" s="24"/>
    </row>
    <row r="139" spans="7:10" ht="12.75">
      <c r="G139" s="3"/>
      <c r="H139" s="1" t="s">
        <v>229</v>
      </c>
      <c r="I139" s="265">
        <v>172.26811999999998</v>
      </c>
      <c r="J139" s="24"/>
    </row>
    <row r="140" spans="7:10" ht="12.75">
      <c r="G140" s="3"/>
      <c r="H140" s="1"/>
      <c r="I140" s="265"/>
      <c r="J140" s="24"/>
    </row>
    <row r="141" spans="7:10" ht="15.6">
      <c r="G141" s="3" t="s">
        <v>230</v>
      </c>
      <c r="H141" s="1"/>
      <c r="I141" s="2" t="s">
        <v>166</v>
      </c>
      <c r="J141" s="24"/>
    </row>
    <row r="142" spans="7:10" ht="12.75">
      <c r="G142" s="3"/>
      <c r="H142" s="1" t="s">
        <v>231</v>
      </c>
      <c r="I142" s="265">
        <v>65.238336</v>
      </c>
      <c r="J142" s="24"/>
    </row>
    <row r="143" spans="7:10" ht="12.75">
      <c r="G143" s="3"/>
      <c r="H143" s="1" t="s">
        <v>232</v>
      </c>
      <c r="I143" s="265">
        <v>183.96256</v>
      </c>
      <c r="J143" s="24"/>
    </row>
    <row r="144" spans="7:10" ht="12.75">
      <c r="G144" s="3"/>
      <c r="H144" s="1" t="s">
        <v>233</v>
      </c>
      <c r="I144" s="265">
        <v>263.48656</v>
      </c>
      <c r="J144" s="24"/>
    </row>
    <row r="145" spans="7:10" ht="12.75">
      <c r="G145" s="3"/>
      <c r="H145" s="1" t="s">
        <v>234</v>
      </c>
      <c r="I145" s="265">
        <v>215.13722</v>
      </c>
      <c r="J145" s="24"/>
    </row>
    <row r="146" spans="7:10" ht="12.75">
      <c r="G146" s="3"/>
      <c r="H146" s="1" t="s">
        <v>235</v>
      </c>
      <c r="I146" s="265">
        <v>270.71404</v>
      </c>
      <c r="J146" s="24"/>
    </row>
    <row r="147" spans="7:10" ht="12.75">
      <c r="G147" s="3"/>
      <c r="H147" s="1" t="s">
        <v>236</v>
      </c>
      <c r="I147" s="265">
        <v>189.85938</v>
      </c>
      <c r="J147" s="24"/>
    </row>
    <row r="148" spans="7:10" ht="12.75">
      <c r="G148" s="3"/>
      <c r="H148" s="1" t="s">
        <v>237</v>
      </c>
      <c r="I148" s="265">
        <v>262.7002</v>
      </c>
      <c r="J148" s="24"/>
    </row>
    <row r="149" spans="7:10" ht="12.75">
      <c r="G149" s="3"/>
      <c r="H149" s="1" t="s">
        <v>238</v>
      </c>
      <c r="I149" s="265">
        <v>191.38716</v>
      </c>
      <c r="J149" s="24"/>
    </row>
    <row r="150" spans="7:10" ht="12.75">
      <c r="G150" s="3"/>
      <c r="H150" s="1" t="s">
        <v>239</v>
      </c>
      <c r="I150" s="265">
        <v>42.084695999999994</v>
      </c>
      <c r="J150" s="24"/>
    </row>
    <row r="151" spans="7:10" ht="12.75">
      <c r="G151" s="3"/>
      <c r="H151" s="1" t="s">
        <v>240</v>
      </c>
      <c r="I151" s="265">
        <v>296.925</v>
      </c>
      <c r="J151" s="24"/>
    </row>
    <row r="152" spans="7:10" ht="12.75">
      <c r="G152" s="3"/>
      <c r="H152" s="1" t="s">
        <v>241</v>
      </c>
      <c r="I152" s="265">
        <v>291.5066</v>
      </c>
      <c r="J152" s="24"/>
    </row>
    <row r="153" spans="7:10" ht="12.75">
      <c r="G153" s="3"/>
      <c r="H153" s="1" t="s">
        <v>242</v>
      </c>
      <c r="I153" s="265">
        <v>295.83135999999996</v>
      </c>
      <c r="J153" s="24"/>
    </row>
    <row r="154" spans="7:10" ht="12.75">
      <c r="G154" s="3"/>
      <c r="H154" s="1" t="s">
        <v>243</v>
      </c>
      <c r="I154" s="265">
        <v>255.77942000000002</v>
      </c>
      <c r="J154" s="24"/>
    </row>
    <row r="155" spans="7:10" ht="12.75">
      <c r="G155" s="3"/>
      <c r="H155" s="1" t="s">
        <v>244</v>
      </c>
      <c r="I155" s="265">
        <v>200.81403999999998</v>
      </c>
      <c r="J155" s="24"/>
    </row>
    <row r="156" spans="7:10" ht="12.75">
      <c r="G156" s="3"/>
      <c r="H156" s="1" t="s">
        <v>245</v>
      </c>
      <c r="I156" s="265">
        <v>270.4171</v>
      </c>
      <c r="J156" s="24"/>
    </row>
    <row r="157" spans="7:10" ht="12.75">
      <c r="G157" s="3"/>
      <c r="H157" s="1" t="s">
        <v>246</v>
      </c>
      <c r="I157" s="265">
        <v>183.78652</v>
      </c>
      <c r="J157" s="24"/>
    </row>
    <row r="158" spans="7:10" ht="12.75">
      <c r="G158" s="3"/>
      <c r="H158" s="1" t="s">
        <v>247</v>
      </c>
      <c r="I158" s="265">
        <v>231.94664</v>
      </c>
      <c r="J158" s="24"/>
    </row>
    <row r="159" spans="7:10" ht="12.75">
      <c r="G159" s="3"/>
      <c r="H159" s="1" t="s">
        <v>248</v>
      </c>
      <c r="I159" s="265">
        <v>246.3242</v>
      </c>
      <c r="J159" s="24"/>
    </row>
    <row r="160" spans="7:10" ht="12.75">
      <c r="G160" s="3"/>
      <c r="H160" s="1" t="s">
        <v>249</v>
      </c>
      <c r="I160" s="265">
        <v>85.12808</v>
      </c>
      <c r="J160" s="24"/>
    </row>
    <row r="161" spans="7:10" ht="12.75">
      <c r="G161" s="3"/>
      <c r="H161" s="1" t="s">
        <v>250</v>
      </c>
      <c r="I161" s="265">
        <v>193.87788</v>
      </c>
      <c r="J161" s="24"/>
    </row>
    <row r="162" spans="7:10" ht="12.75">
      <c r="G162" s="3"/>
      <c r="H162" s="1" t="s">
        <v>251</v>
      </c>
      <c r="I162" s="265">
        <v>270.18008</v>
      </c>
      <c r="J162" s="24"/>
    </row>
    <row r="163" spans="7:10" ht="12.75">
      <c r="G163" s="3"/>
      <c r="H163" s="1" t="s">
        <v>252</v>
      </c>
      <c r="I163" s="265">
        <v>16.282658</v>
      </c>
      <c r="J163" s="24"/>
    </row>
    <row r="164" spans="7:10" ht="12.75">
      <c r="G164" s="3"/>
      <c r="H164" s="1" t="s">
        <v>253</v>
      </c>
      <c r="I164" s="265">
        <v>300.3698</v>
      </c>
      <c r="J164" s="24"/>
    </row>
    <row r="165" spans="7:10" ht="12.75">
      <c r="G165" s="3"/>
      <c r="H165" s="1" t="s">
        <v>254</v>
      </c>
      <c r="I165" s="265">
        <v>246.93516</v>
      </c>
      <c r="J165" s="24"/>
    </row>
    <row r="166" spans="7:10" ht="12.75">
      <c r="G166" s="3"/>
      <c r="H166" s="1" t="s">
        <v>255</v>
      </c>
      <c r="I166" s="265">
        <v>313.87102</v>
      </c>
      <c r="J166" s="24"/>
    </row>
    <row r="167" spans="7:10" ht="12.75">
      <c r="G167" s="3"/>
      <c r="H167" s="1" t="s">
        <v>256</v>
      </c>
      <c r="I167" s="265">
        <v>75.21603999999999</v>
      </c>
      <c r="J167" s="24"/>
    </row>
    <row r="168" spans="7:10" ht="12.75">
      <c r="G168" s="3"/>
      <c r="H168" s="1" t="s">
        <v>257</v>
      </c>
      <c r="I168" s="265">
        <v>1.7187120000000002</v>
      </c>
      <c r="J168" s="24"/>
    </row>
    <row r="169" spans="7:10" ht="12.75">
      <c r="G169" s="3"/>
      <c r="H169" s="1" t="s">
        <v>258</v>
      </c>
      <c r="I169" s="265">
        <v>210.74534</v>
      </c>
      <c r="J169" s="24"/>
    </row>
    <row r="170" spans="7:10" ht="12.75">
      <c r="G170" s="3"/>
      <c r="H170" s="1" t="s">
        <v>259</v>
      </c>
      <c r="I170" s="265">
        <v>149.8508</v>
      </c>
      <c r="J170" s="24"/>
    </row>
    <row r="171" spans="7:10" ht="12.75">
      <c r="G171" s="3"/>
      <c r="H171" s="1" t="s">
        <v>260</v>
      </c>
      <c r="I171" s="265">
        <v>188.47276</v>
      </c>
      <c r="J171" s="24"/>
    </row>
    <row r="172" spans="7:10" ht="12.75">
      <c r="G172" s="3"/>
      <c r="H172" s="1" t="s">
        <v>261</v>
      </c>
      <c r="I172" s="265">
        <v>171.5571</v>
      </c>
      <c r="J172" s="24"/>
    </row>
    <row r="173" spans="7:10" ht="12.75">
      <c r="G173" s="3"/>
      <c r="H173" s="1" t="s">
        <v>262</v>
      </c>
      <c r="I173" s="265">
        <v>271.4175</v>
      </c>
      <c r="J173" s="24"/>
    </row>
    <row r="174" spans="7:10" ht="12.75">
      <c r="G174" s="3"/>
      <c r="H174" s="1" t="s">
        <v>263</v>
      </c>
      <c r="I174" s="265">
        <v>161.76256</v>
      </c>
      <c r="J174" s="24"/>
    </row>
    <row r="175" spans="7:10" ht="12.75">
      <c r="G175" s="3"/>
      <c r="H175" s="1" t="s">
        <v>264</v>
      </c>
      <c r="I175" s="265">
        <v>181.58372</v>
      </c>
      <c r="J175" s="24"/>
    </row>
    <row r="176" spans="7:10" ht="12.75">
      <c r="G176" s="3"/>
      <c r="H176" s="1" t="s">
        <v>265</v>
      </c>
      <c r="I176" s="265">
        <v>205.81768</v>
      </c>
      <c r="J176" s="24"/>
    </row>
    <row r="177" spans="7:10" ht="12.75">
      <c r="G177" s="3"/>
      <c r="H177" s="1" t="s">
        <v>266</v>
      </c>
      <c r="I177" s="265">
        <v>1.1644919999999999</v>
      </c>
      <c r="J177" s="24"/>
    </row>
    <row r="178" spans="7:10" ht="12.75">
      <c r="G178" s="3"/>
      <c r="H178" s="1" t="s">
        <v>267</v>
      </c>
      <c r="I178" s="265">
        <v>183.8375</v>
      </c>
      <c r="J178" s="24"/>
    </row>
    <row r="179" spans="7:10" ht="12.75">
      <c r="G179" s="3"/>
      <c r="H179" s="1" t="s">
        <v>199</v>
      </c>
      <c r="I179" s="265">
        <v>167.17544</v>
      </c>
      <c r="J179" s="24"/>
    </row>
    <row r="180" spans="7:10" ht="12.75">
      <c r="G180" s="3"/>
      <c r="H180" s="1" t="s">
        <v>268</v>
      </c>
      <c r="I180" s="265">
        <v>294.72066</v>
      </c>
      <c r="J180" s="24"/>
    </row>
    <row r="181" spans="7:10" ht="12.75">
      <c r="G181" s="3"/>
      <c r="H181" s="1" t="s">
        <v>269</v>
      </c>
      <c r="I181" s="265">
        <v>193.70687999999998</v>
      </c>
      <c r="J181" s="24"/>
    </row>
    <row r="182" spans="7:10" ht="12.75">
      <c r="G182" s="3"/>
      <c r="H182" s="1" t="s">
        <v>270</v>
      </c>
      <c r="I182" s="265">
        <v>198.31868</v>
      </c>
      <c r="J182" s="24"/>
    </row>
    <row r="183" spans="7:10" ht="12.75">
      <c r="G183" s="3"/>
      <c r="H183" s="1" t="s">
        <v>271</v>
      </c>
      <c r="I183" s="265">
        <v>149.39911999999998</v>
      </c>
      <c r="J183" s="24"/>
    </row>
    <row r="184" spans="7:10" ht="12.75">
      <c r="G184" s="3"/>
      <c r="H184" s="1" t="s">
        <v>272</v>
      </c>
      <c r="I184" s="265">
        <v>234.24117999999999</v>
      </c>
      <c r="J184" s="24"/>
    </row>
    <row r="185" spans="7:10" ht="12.75">
      <c r="G185" s="3"/>
      <c r="H185" s="1" t="s">
        <v>273</v>
      </c>
      <c r="I185" s="265">
        <v>112.38292000000001</v>
      </c>
      <c r="J185" s="24"/>
    </row>
    <row r="186" spans="7:10" ht="12.75">
      <c r="G186" s="3"/>
      <c r="H186" s="1"/>
      <c r="I186" s="265"/>
      <c r="J186" s="24"/>
    </row>
    <row r="187" spans="7:10" ht="15.6">
      <c r="G187" s="3" t="s">
        <v>105</v>
      </c>
      <c r="H187" s="1"/>
      <c r="I187" s="2" t="s">
        <v>166</v>
      </c>
      <c r="J187" s="24"/>
    </row>
    <row r="188" spans="7:10" ht="12.75">
      <c r="G188" s="3"/>
      <c r="H188" s="1" t="s">
        <v>106</v>
      </c>
      <c r="I188" s="265">
        <v>294.15418</v>
      </c>
      <c r="J188" s="24"/>
    </row>
    <row r="189" spans="7:10" ht="12.75">
      <c r="G189" s="3"/>
      <c r="H189" s="1" t="s">
        <v>107</v>
      </c>
      <c r="I189" s="265">
        <v>55.20362</v>
      </c>
      <c r="J189" s="24"/>
    </row>
    <row r="190" spans="7:10" ht="12.75">
      <c r="G190" s="3"/>
      <c r="H190" s="1"/>
      <c r="I190" s="265"/>
      <c r="J190" s="24"/>
    </row>
    <row r="191" spans="7:10" ht="15.6">
      <c r="G191" s="3" t="s">
        <v>108</v>
      </c>
      <c r="H191" s="1"/>
      <c r="I191" s="2" t="s">
        <v>166</v>
      </c>
      <c r="J191" s="24"/>
    </row>
    <row r="192" spans="7:10" ht="12.75">
      <c r="G192" s="3"/>
      <c r="H192" s="1" t="s">
        <v>109</v>
      </c>
      <c r="I192" s="265">
        <v>54.62264</v>
      </c>
      <c r="J192" s="24"/>
    </row>
    <row r="193" spans="7:10" ht="12.75">
      <c r="G193" s="3"/>
      <c r="H193" s="1" t="s">
        <v>110</v>
      </c>
      <c r="I193" s="265">
        <v>180.20572</v>
      </c>
      <c r="J193" s="24"/>
    </row>
    <row r="194" spans="7:10" ht="12.75">
      <c r="G194" s="3"/>
      <c r="H194" s="1"/>
      <c r="I194" s="265"/>
      <c r="J194" s="24"/>
    </row>
    <row r="195" spans="7:10" ht="15.6">
      <c r="G195" s="3" t="s">
        <v>274</v>
      </c>
      <c r="H195" s="1"/>
      <c r="I195" s="2" t="s">
        <v>166</v>
      </c>
      <c r="J195" s="24"/>
    </row>
    <row r="196" spans="7:10" ht="12.75">
      <c r="G196" s="3"/>
      <c r="H196" s="1" t="s">
        <v>275</v>
      </c>
      <c r="I196" s="265">
        <v>143.93688</v>
      </c>
      <c r="J196" s="24"/>
    </row>
    <row r="197" spans="7:10" ht="12.75">
      <c r="G197" s="3"/>
      <c r="H197" s="1" t="s">
        <v>276</v>
      </c>
      <c r="I197" s="265">
        <v>157.79298</v>
      </c>
      <c r="J197" s="24"/>
    </row>
    <row r="198" spans="7:10" ht="12.75">
      <c r="G198" s="3"/>
      <c r="H198" s="1" t="s">
        <v>277</v>
      </c>
      <c r="I198" s="265">
        <v>30.82064</v>
      </c>
      <c r="J198" s="24"/>
    </row>
    <row r="199" spans="7:10" ht="12.75">
      <c r="G199" s="3"/>
      <c r="H199" s="1" t="s">
        <v>278</v>
      </c>
      <c r="I199" s="265">
        <v>178.8634</v>
      </c>
      <c r="J199" s="24"/>
    </row>
    <row r="200" spans="7:10" ht="12.75">
      <c r="G200" s="3"/>
      <c r="H200" s="1" t="s">
        <v>279</v>
      </c>
      <c r="I200" s="265">
        <v>44.74798</v>
      </c>
      <c r="J200" s="24"/>
    </row>
    <row r="201" spans="7:10" ht="12.75">
      <c r="G201" s="3"/>
      <c r="H201" s="1" t="s">
        <v>280</v>
      </c>
      <c r="I201" s="265">
        <v>19.202419999999996</v>
      </c>
      <c r="J201" s="24"/>
    </row>
    <row r="202" spans="7:10" ht="12.75">
      <c r="G202" s="3"/>
      <c r="H202" s="1" t="s">
        <v>281</v>
      </c>
      <c r="I202" s="265">
        <v>338.42786</v>
      </c>
      <c r="J202" s="24"/>
    </row>
    <row r="203" spans="7:10" ht="12.75">
      <c r="G203" s="3"/>
      <c r="H203" s="1" t="s">
        <v>282</v>
      </c>
      <c r="I203" s="265">
        <v>205.74878</v>
      </c>
      <c r="J203" s="24"/>
    </row>
    <row r="204" spans="7:10" ht="12.75">
      <c r="G204" s="3"/>
      <c r="H204" s="1" t="s">
        <v>283</v>
      </c>
      <c r="I204" s="265">
        <v>112.13572</v>
      </c>
      <c r="J204" s="24"/>
    </row>
    <row r="205" spans="7:10" ht="12.75">
      <c r="G205" s="3"/>
      <c r="H205" s="1" t="s">
        <v>284</v>
      </c>
      <c r="I205" s="265">
        <v>85.8764</v>
      </c>
      <c r="J205" s="24"/>
    </row>
    <row r="206" spans="7:10" ht="12.75">
      <c r="G206" s="3"/>
      <c r="H206" s="1" t="s">
        <v>285</v>
      </c>
      <c r="I206" s="265">
        <v>98.6858</v>
      </c>
      <c r="J206" s="24"/>
    </row>
    <row r="207" spans="7:10" ht="12.75">
      <c r="G207" s="3"/>
      <c r="H207" s="1" t="s">
        <v>286</v>
      </c>
      <c r="I207" s="265">
        <v>218.35558</v>
      </c>
      <c r="J207" s="24"/>
    </row>
    <row r="208" spans="7:10" ht="12.75">
      <c r="G208" s="3"/>
      <c r="H208" s="1" t="s">
        <v>287</v>
      </c>
      <c r="I208" s="265">
        <v>128.22594</v>
      </c>
      <c r="J208" s="24"/>
    </row>
    <row r="209" spans="7:10" ht="12.75">
      <c r="G209" s="3"/>
      <c r="H209" s="1" t="s">
        <v>288</v>
      </c>
      <c r="I209" s="265">
        <v>233.68666000000002</v>
      </c>
      <c r="J209" s="24"/>
    </row>
    <row r="210" spans="7:10" ht="12.75">
      <c r="G210" s="3"/>
      <c r="H210" s="1" t="s">
        <v>289</v>
      </c>
      <c r="I210" s="265">
        <v>165.05674</v>
      </c>
      <c r="J210" s="24"/>
    </row>
    <row r="211" spans="7:10" ht="12.75">
      <c r="G211" s="3"/>
      <c r="H211" s="1" t="s">
        <v>290</v>
      </c>
      <c r="I211" s="265">
        <v>254.23438</v>
      </c>
      <c r="J211" s="24"/>
    </row>
    <row r="212" spans="7:10" ht="12.75">
      <c r="G212" s="3"/>
      <c r="H212" s="1" t="s">
        <v>291</v>
      </c>
      <c r="I212" s="265">
        <v>149.469</v>
      </c>
      <c r="J212" s="24"/>
    </row>
    <row r="213" spans="7:10" ht="12.75">
      <c r="G213" s="3"/>
      <c r="H213" s="1" t="s">
        <v>292</v>
      </c>
      <c r="I213" s="265">
        <v>108.59140000000001</v>
      </c>
      <c r="J213" s="24"/>
    </row>
    <row r="214" spans="7:10" ht="12.75">
      <c r="G214" s="3"/>
      <c r="H214" s="1" t="s">
        <v>293</v>
      </c>
      <c r="I214" s="265">
        <v>0.442555</v>
      </c>
      <c r="J214" s="24"/>
    </row>
    <row r="215" spans="7:10" ht="12.75">
      <c r="G215" s="3"/>
      <c r="H215" s="1" t="s">
        <v>294</v>
      </c>
      <c r="I215" s="265">
        <v>102.4051</v>
      </c>
      <c r="J215" s="24"/>
    </row>
    <row r="216" spans="7:10" ht="12.75">
      <c r="G216" s="3"/>
      <c r="H216" s="1" t="s">
        <v>295</v>
      </c>
      <c r="I216" s="265">
        <v>235.59302</v>
      </c>
      <c r="J216" s="24"/>
    </row>
    <row r="217" spans="7:10" ht="12.75">
      <c r="G217" s="3"/>
      <c r="H217" s="1" t="s">
        <v>296</v>
      </c>
      <c r="I217" s="265">
        <v>100.67972</v>
      </c>
      <c r="J217" s="24"/>
    </row>
    <row r="218" spans="7:10" ht="12.75">
      <c r="G218" s="3"/>
      <c r="H218" s="1" t="s">
        <v>297</v>
      </c>
      <c r="I218" s="265">
        <v>96.1523</v>
      </c>
      <c r="J218" s="24"/>
    </row>
    <row r="219" spans="7:10" ht="13.2" thickBot="1">
      <c r="G219" s="266"/>
      <c r="H219" s="6" t="s">
        <v>298</v>
      </c>
      <c r="I219" s="17">
        <v>291.7707365713329</v>
      </c>
      <c r="J219" s="24"/>
    </row>
    <row r="220" spans="7:9" ht="12.75">
      <c r="G220" s="26"/>
      <c r="H220" s="26"/>
      <c r="I220" s="26"/>
    </row>
  </sheetData>
  <sheetProtection algorithmName="SHA-512" hashValue="BhSK/Ecr881ux1UbFXQCbecHiv8PfL4/boR58409lDY69Xs0+WhJ8CtedubLGww8SIOlgAeuJpEp2BQuN3KQbA==" saltValue="SwMdACg0nGp11y5wGff5Uw==" spinCount="100000" sheet="1" formatCells="0" formatColumns="0" formatRows="0" insertColumns="0" insertRows="0" insertHyperlinks="0" deleteColumns="0" deleteRows="0" sort="0" autoFilter="0" pivotTables="0"/>
  <protectedRanges>
    <protectedRange sqref="B9:B10 B17:C21 B29:B30 B37:B43 B49:B51 B57:B58 E1" name="Range1"/>
  </protectedRanges>
  <mergeCells count="6">
    <mergeCell ref="C10:D10"/>
    <mergeCell ref="C9:D9"/>
    <mergeCell ref="C8:D8"/>
    <mergeCell ref="A13:D13"/>
    <mergeCell ref="A26:D26"/>
    <mergeCell ref="A16:B16"/>
  </mergeCells>
  <printOptions/>
  <pageMargins left="0.75" right="0.75" top="1" bottom="1" header="0.5" footer="0.5"/>
  <pageSetup horizontalDpi="600" verticalDpi="600" orientation="portrait" paperSize="1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20"/>
  <sheetViews>
    <sheetView zoomScale="55" zoomScaleNormal="55" workbookViewId="0" topLeftCell="A50">
      <selection activeCell="B66" sqref="B66"/>
    </sheetView>
  </sheetViews>
  <sheetFormatPr defaultColWidth="11.00390625" defaultRowHeight="12.75"/>
  <cols>
    <col min="1" max="1" width="37.00390625" style="28" customWidth="1"/>
    <col min="2" max="2" width="13.50390625" style="28" bestFit="1" customWidth="1"/>
    <col min="3" max="3" width="19.00390625" style="28" customWidth="1"/>
    <col min="4" max="5" width="34.25390625" style="28" bestFit="1" customWidth="1"/>
    <col min="6" max="6" width="34.25390625" style="66" bestFit="1" customWidth="1"/>
    <col min="7" max="7" width="76.875" style="28" bestFit="1" customWidth="1"/>
    <col min="8" max="8" width="34.625" style="28" customWidth="1"/>
    <col min="9" max="11" width="13.625" style="28" customWidth="1"/>
    <col min="12" max="12" width="23.375" style="24" customWidth="1"/>
    <col min="13" max="16384" width="11.00390625" style="28" customWidth="1"/>
  </cols>
  <sheetData>
    <row r="1" spans="1:12" ht="13.2" thickBot="1">
      <c r="A1" s="21"/>
      <c r="B1" s="21"/>
      <c r="C1" s="22"/>
      <c r="D1" s="22"/>
      <c r="E1" s="23"/>
      <c r="F1" s="24"/>
      <c r="G1" s="25"/>
      <c r="H1" s="26"/>
      <c r="I1" s="26"/>
      <c r="J1" s="26"/>
      <c r="K1" s="27"/>
      <c r="L1" s="28"/>
    </row>
    <row r="2" spans="1:11" s="34" customFormat="1" ht="18" thickBot="1">
      <c r="A2" s="29" t="s">
        <v>6</v>
      </c>
      <c r="B2" s="30"/>
      <c r="C2" s="31"/>
      <c r="D2" s="31"/>
      <c r="E2" s="32"/>
      <c r="F2" s="33"/>
      <c r="G2" s="33"/>
      <c r="K2" s="35"/>
    </row>
    <row r="3" spans="1:12" ht="13.2" thickBot="1">
      <c r="A3" s="36"/>
      <c r="B3" s="37"/>
      <c r="C3" s="38"/>
      <c r="D3" s="38"/>
      <c r="E3" s="39"/>
      <c r="F3" s="24"/>
      <c r="G3" s="24"/>
      <c r="K3" s="40"/>
      <c r="L3" s="28"/>
    </row>
    <row r="4" spans="1:11" s="46" customFormat="1" ht="16.8" thickBot="1">
      <c r="A4" s="41" t="s">
        <v>31</v>
      </c>
      <c r="B4" s="42"/>
      <c r="C4" s="43"/>
      <c r="D4" s="43"/>
      <c r="E4" s="44"/>
      <c r="F4" s="45"/>
      <c r="G4" s="45"/>
      <c r="K4" s="47"/>
    </row>
    <row r="5" spans="1:12" ht="13.2" thickBot="1">
      <c r="A5" s="48"/>
      <c r="B5" s="37"/>
      <c r="C5" s="38"/>
      <c r="D5" s="38"/>
      <c r="E5" s="39"/>
      <c r="F5" s="24"/>
      <c r="G5" s="24"/>
      <c r="K5" s="40"/>
      <c r="L5" s="28"/>
    </row>
    <row r="6" spans="1:12" ht="13.2" thickBot="1">
      <c r="A6" s="49" t="s">
        <v>0</v>
      </c>
      <c r="B6" s="37"/>
      <c r="C6" s="38"/>
      <c r="D6" s="38"/>
      <c r="E6" s="39"/>
      <c r="F6" s="24"/>
      <c r="G6" s="24"/>
      <c r="K6" s="40"/>
      <c r="L6" s="28"/>
    </row>
    <row r="7" spans="1:12" ht="13.2" thickBot="1">
      <c r="A7" s="257"/>
      <c r="B7" s="159"/>
      <c r="C7" s="256"/>
      <c r="D7" s="256"/>
      <c r="E7" s="39"/>
      <c r="F7" s="24"/>
      <c r="G7" s="24"/>
      <c r="K7" s="40"/>
      <c r="L7" s="28"/>
    </row>
    <row r="8" spans="1:12" ht="13.2" thickBot="1">
      <c r="A8" s="260" t="s">
        <v>17</v>
      </c>
      <c r="B8" s="261"/>
      <c r="C8" s="271"/>
      <c r="D8" s="272"/>
      <c r="E8" s="52"/>
      <c r="F8" s="24"/>
      <c r="G8" s="24"/>
      <c r="K8" s="40"/>
      <c r="L8" s="28"/>
    </row>
    <row r="9" spans="1:12" ht="12.75" customHeight="1">
      <c r="A9" s="258" t="s">
        <v>16</v>
      </c>
      <c r="B9" s="259">
        <v>10000</v>
      </c>
      <c r="C9" s="269" t="s">
        <v>20</v>
      </c>
      <c r="D9" s="270"/>
      <c r="E9" s="52"/>
      <c r="F9" s="24"/>
      <c r="G9" s="24"/>
      <c r="K9" s="40"/>
      <c r="L9" s="28"/>
    </row>
    <row r="10" spans="1:12" ht="12.75" customHeight="1" thickBot="1">
      <c r="A10" s="53" t="s">
        <v>300</v>
      </c>
      <c r="B10" s="54">
        <v>19</v>
      </c>
      <c r="C10" s="267" t="s">
        <v>145</v>
      </c>
      <c r="D10" s="268"/>
      <c r="E10" s="52"/>
      <c r="F10" s="24"/>
      <c r="G10" s="24"/>
      <c r="K10" s="40"/>
      <c r="L10" s="28"/>
    </row>
    <row r="11" spans="1:18" ht="12.75" customHeight="1" thickBot="1">
      <c r="A11" s="55"/>
      <c r="B11" s="56"/>
      <c r="C11" s="56"/>
      <c r="D11" s="57"/>
      <c r="E11" s="52"/>
      <c r="F11" s="24"/>
      <c r="G11" s="24"/>
      <c r="K11" s="40"/>
      <c r="L11" s="28"/>
      <c r="R11" s="58"/>
    </row>
    <row r="12" spans="1:12" ht="13.2" thickBot="1">
      <c r="A12" s="37"/>
      <c r="B12" s="38"/>
      <c r="C12" s="38"/>
      <c r="D12" s="38"/>
      <c r="E12" s="52"/>
      <c r="F12" s="24"/>
      <c r="G12" s="24"/>
      <c r="K12" s="40"/>
      <c r="L12" s="28"/>
    </row>
    <row r="13" spans="1:12" ht="18.6" customHeight="1" thickBot="1">
      <c r="A13" s="273" t="s">
        <v>147</v>
      </c>
      <c r="B13" s="274"/>
      <c r="C13" s="274"/>
      <c r="D13" s="274"/>
      <c r="E13" s="52"/>
      <c r="F13" s="24"/>
      <c r="G13" s="60"/>
      <c r="H13" s="61"/>
      <c r="I13" s="61"/>
      <c r="K13" s="40"/>
      <c r="L13" s="28"/>
    </row>
    <row r="14" spans="1:13" ht="27" thickBot="1">
      <c r="A14" s="62" t="s">
        <v>28</v>
      </c>
      <c r="B14" s="63" t="s">
        <v>20</v>
      </c>
      <c r="C14" s="64" t="s">
        <v>19</v>
      </c>
      <c r="D14" s="65" t="s">
        <v>128</v>
      </c>
      <c r="E14" s="52"/>
      <c r="G14" s="186" t="s">
        <v>143</v>
      </c>
      <c r="H14" s="187" t="s">
        <v>133</v>
      </c>
      <c r="I14" s="188" t="s">
        <v>24</v>
      </c>
      <c r="J14" s="25"/>
      <c r="K14" s="26"/>
      <c r="L14" s="28"/>
      <c r="M14" s="24"/>
    </row>
    <row r="15" spans="1:13" ht="25.8" thickBot="1">
      <c r="A15" s="67" t="s">
        <v>1</v>
      </c>
      <c r="B15" s="70"/>
      <c r="C15" s="68"/>
      <c r="D15" s="69" t="s">
        <v>146</v>
      </c>
      <c r="E15" s="52"/>
      <c r="G15" s="189" t="s">
        <v>10</v>
      </c>
      <c r="H15" s="190">
        <v>81.95</v>
      </c>
      <c r="I15" s="191" t="s">
        <v>68</v>
      </c>
      <c r="J15" s="24"/>
      <c r="L15" s="28"/>
      <c r="M15" s="24"/>
    </row>
    <row r="16" spans="1:13" ht="13.2" thickBot="1">
      <c r="A16" s="275" t="s">
        <v>162</v>
      </c>
      <c r="B16" s="276"/>
      <c r="C16" s="71"/>
      <c r="D16" s="69"/>
      <c r="E16" s="52"/>
      <c r="G16" s="192" t="s">
        <v>11</v>
      </c>
      <c r="H16" s="193">
        <v>176.18</v>
      </c>
      <c r="I16" s="194" t="s">
        <v>68</v>
      </c>
      <c r="J16" s="24"/>
      <c r="L16" s="28"/>
      <c r="M16" s="24"/>
    </row>
    <row r="17" spans="1:13" ht="12.75">
      <c r="A17" s="73" t="s">
        <v>87</v>
      </c>
      <c r="B17" s="74">
        <v>5000</v>
      </c>
      <c r="C17" s="74">
        <v>750</v>
      </c>
      <c r="D17" s="20">
        <f>B17*C17*H15</f>
        <v>307312500</v>
      </c>
      <c r="E17" s="52"/>
      <c r="G17" s="195" t="s">
        <v>12</v>
      </c>
      <c r="H17" s="196">
        <v>37.76</v>
      </c>
      <c r="I17" s="197" t="s">
        <v>68</v>
      </c>
      <c r="J17" s="24"/>
      <c r="L17" s="28"/>
      <c r="M17" s="24"/>
    </row>
    <row r="18" spans="1:13" ht="12.75">
      <c r="A18" s="72" t="s">
        <v>88</v>
      </c>
      <c r="B18" s="74"/>
      <c r="C18" s="74"/>
      <c r="D18" s="160">
        <f>B18*C18*H16</f>
        <v>0</v>
      </c>
      <c r="E18" s="52"/>
      <c r="G18" s="198" t="s">
        <v>13</v>
      </c>
      <c r="H18" s="199">
        <v>17.77</v>
      </c>
      <c r="I18" s="194" t="s">
        <v>68</v>
      </c>
      <c r="J18" s="24"/>
      <c r="L18" s="28"/>
      <c r="M18" s="24"/>
    </row>
    <row r="19" spans="1:13" ht="13.2" thickBot="1">
      <c r="A19" s="75" t="s">
        <v>12</v>
      </c>
      <c r="B19" s="74"/>
      <c r="C19" s="74"/>
      <c r="D19" s="160">
        <f>B19*C19*H17</f>
        <v>0</v>
      </c>
      <c r="E19" s="52"/>
      <c r="G19" s="200" t="s">
        <v>14</v>
      </c>
      <c r="H19" s="201">
        <v>24</v>
      </c>
      <c r="I19" s="202" t="s">
        <v>15</v>
      </c>
      <c r="J19" s="79"/>
      <c r="L19" s="28"/>
      <c r="M19" s="24"/>
    </row>
    <row r="20" spans="1:13" ht="13.2" thickBot="1">
      <c r="A20" s="77" t="s">
        <v>13</v>
      </c>
      <c r="B20" s="74">
        <v>5000</v>
      </c>
      <c r="C20" s="74">
        <v>10186</v>
      </c>
      <c r="D20" s="160">
        <f>B20*C20*H18</f>
        <v>905026100</v>
      </c>
      <c r="E20" s="52"/>
      <c r="G20" s="203" t="s">
        <v>80</v>
      </c>
      <c r="H20" s="204"/>
      <c r="I20" s="205"/>
      <c r="J20" s="24"/>
      <c r="L20" s="28"/>
      <c r="M20" s="24"/>
    </row>
    <row r="21" spans="1:13" ht="13.2" thickBot="1">
      <c r="A21" s="78" t="s">
        <v>14</v>
      </c>
      <c r="B21" s="80"/>
      <c r="C21" s="80"/>
      <c r="D21" s="160">
        <f>B21*C21*H19</f>
        <v>0</v>
      </c>
      <c r="E21" s="52"/>
      <c r="G21" s="206" t="s">
        <v>73</v>
      </c>
      <c r="H21" s="207"/>
      <c r="I21" s="208"/>
      <c r="J21" s="24"/>
      <c r="L21" s="28"/>
      <c r="M21" s="24"/>
    </row>
    <row r="22" spans="1:13" ht="13.2" thickBot="1">
      <c r="A22" s="81" t="s">
        <v>2</v>
      </c>
      <c r="B22" s="82"/>
      <c r="C22" s="82"/>
      <c r="D22" s="161">
        <f>SUM(D17:D21)</f>
        <v>1212338600</v>
      </c>
      <c r="E22" s="83"/>
      <c r="F22" s="84"/>
      <c r="G22" s="209" t="s">
        <v>75</v>
      </c>
      <c r="H22" s="210"/>
      <c r="I22" s="211"/>
      <c r="J22" s="24"/>
      <c r="L22" s="28"/>
      <c r="M22" s="24"/>
    </row>
    <row r="23" spans="1:13" ht="13.2" thickBot="1">
      <c r="A23" s="21"/>
      <c r="B23" s="22"/>
      <c r="C23" s="22"/>
      <c r="D23" s="22"/>
      <c r="E23" s="22"/>
      <c r="F23" s="84"/>
      <c r="G23" s="212" t="s">
        <v>76</v>
      </c>
      <c r="H23" s="210"/>
      <c r="I23" s="211"/>
      <c r="J23" s="24"/>
      <c r="L23" s="28"/>
      <c r="M23" s="24"/>
    </row>
    <row r="24" spans="1:13" ht="13.2" thickBot="1">
      <c r="A24" s="36"/>
      <c r="B24" s="38"/>
      <c r="C24" s="38"/>
      <c r="D24" s="38"/>
      <c r="E24" s="38"/>
      <c r="F24" s="84"/>
      <c r="G24" s="209" t="s">
        <v>77</v>
      </c>
      <c r="H24" s="212"/>
      <c r="I24" s="211"/>
      <c r="J24" s="24"/>
      <c r="L24" s="28"/>
      <c r="M24" s="24"/>
    </row>
    <row r="25" spans="1:13" ht="13.2" thickBot="1">
      <c r="A25" s="36"/>
      <c r="B25" s="38"/>
      <c r="C25" s="38"/>
      <c r="D25" s="38"/>
      <c r="E25" s="38"/>
      <c r="G25" s="213" t="s">
        <v>78</v>
      </c>
      <c r="H25" s="214"/>
      <c r="I25" s="215"/>
      <c r="J25" s="24"/>
      <c r="L25" s="28"/>
      <c r="M25" s="24"/>
    </row>
    <row r="26" spans="1:13" ht="16.8" thickBot="1">
      <c r="A26" s="273" t="s">
        <v>148</v>
      </c>
      <c r="B26" s="274"/>
      <c r="C26" s="274"/>
      <c r="D26" s="274"/>
      <c r="E26" s="38"/>
      <c r="F26" s="24"/>
      <c r="G26" s="88"/>
      <c r="H26" s="89"/>
      <c r="I26" s="90"/>
      <c r="J26" s="24"/>
      <c r="L26" s="28"/>
      <c r="M26" s="24"/>
    </row>
    <row r="27" spans="1:23" ht="13.2" thickBot="1">
      <c r="A27" s="48"/>
      <c r="B27" s="50"/>
      <c r="C27" s="50"/>
      <c r="D27" s="50"/>
      <c r="E27" s="50"/>
      <c r="F27" s="24"/>
      <c r="M27" s="60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5" ht="25.8" thickBot="1">
      <c r="A28" s="94" t="s">
        <v>85</v>
      </c>
      <c r="B28" s="95"/>
      <c r="C28" s="95"/>
      <c r="D28" s="95"/>
      <c r="E28" s="96"/>
    </row>
    <row r="29" spans="1:5" ht="12.75">
      <c r="A29" s="98" t="s">
        <v>3</v>
      </c>
      <c r="B29" s="99">
        <v>168480</v>
      </c>
      <c r="C29" s="100" t="s">
        <v>69</v>
      </c>
      <c r="D29" s="162">
        <f>B29*3.6</f>
        <v>606528</v>
      </c>
      <c r="E29" s="76" t="s">
        <v>18</v>
      </c>
    </row>
    <row r="30" spans="1:5" ht="15.6" thickBot="1">
      <c r="A30" s="101" t="s">
        <v>120</v>
      </c>
      <c r="B30" s="102">
        <v>156</v>
      </c>
      <c r="C30" s="103" t="s">
        <v>132</v>
      </c>
      <c r="D30" s="163">
        <f>B30/3.6</f>
        <v>43.333333333333336</v>
      </c>
      <c r="E30" s="104" t="s">
        <v>126</v>
      </c>
    </row>
    <row r="31" spans="1:5" ht="27" thickBot="1">
      <c r="A31" s="105" t="s">
        <v>121</v>
      </c>
      <c r="B31" s="106"/>
      <c r="C31" s="107"/>
      <c r="D31" s="164">
        <f>D29*D30</f>
        <v>26282880</v>
      </c>
      <c r="E31" s="107" t="s">
        <v>127</v>
      </c>
    </row>
    <row r="32" spans="1:7" ht="13.2" thickBot="1">
      <c r="A32" s="108"/>
      <c r="B32" s="89"/>
      <c r="C32" s="89"/>
      <c r="D32" s="89"/>
      <c r="E32" s="89"/>
      <c r="F32" s="24"/>
      <c r="G32" s="24"/>
    </row>
    <row r="33" spans="1:5" ht="13.2" thickBot="1">
      <c r="A33" s="37"/>
      <c r="B33" s="38"/>
      <c r="C33" s="38"/>
      <c r="D33" s="38"/>
      <c r="E33" s="38"/>
    </row>
    <row r="34" spans="1:6" ht="13.2" thickBot="1">
      <c r="A34" s="87"/>
      <c r="B34" s="38"/>
      <c r="C34" s="38"/>
      <c r="D34" s="38"/>
      <c r="E34" s="38"/>
      <c r="F34" s="24"/>
    </row>
    <row r="35" spans="1:6" ht="13.2" thickBot="1">
      <c r="A35" s="59"/>
      <c r="B35" s="50"/>
      <c r="C35" s="50"/>
      <c r="D35" s="50"/>
      <c r="E35" s="38"/>
      <c r="F35" s="24"/>
    </row>
    <row r="36" spans="1:13" ht="27" thickBot="1">
      <c r="A36" s="110" t="s">
        <v>90</v>
      </c>
      <c r="B36" s="111"/>
      <c r="C36" s="111" t="s">
        <v>18</v>
      </c>
      <c r="D36" s="112" t="s">
        <v>128</v>
      </c>
      <c r="E36" s="51"/>
      <c r="G36" s="216" t="s">
        <v>4</v>
      </c>
      <c r="H36" s="220" t="s">
        <v>138</v>
      </c>
      <c r="I36" s="221" t="s">
        <v>144</v>
      </c>
      <c r="J36" s="222" t="s">
        <v>134</v>
      </c>
      <c r="K36" s="222" t="s">
        <v>135</v>
      </c>
      <c r="L36" s="188" t="s">
        <v>24</v>
      </c>
      <c r="M36" s="24"/>
    </row>
    <row r="37" spans="1:13" ht="13.2" customHeight="1" thickBot="1">
      <c r="A37" s="98" t="s">
        <v>70</v>
      </c>
      <c r="B37" s="99"/>
      <c r="C37" s="165">
        <f>B37*I37*1000</f>
        <v>0</v>
      </c>
      <c r="D37" s="166">
        <f aca="true" t="shared" si="0" ref="D37:D39">C37*K37</f>
        <v>0</v>
      </c>
      <c r="E37" s="51"/>
      <c r="G37" s="223" t="s">
        <v>163</v>
      </c>
      <c r="H37" s="224"/>
      <c r="I37" s="225">
        <v>18</v>
      </c>
      <c r="J37" s="226">
        <v>1</v>
      </c>
      <c r="K37" s="227">
        <v>1</v>
      </c>
      <c r="L37" s="208" t="s">
        <v>81</v>
      </c>
      <c r="M37" s="24"/>
    </row>
    <row r="38" spans="1:13" ht="13.2" thickBot="1">
      <c r="A38" s="101" t="s">
        <v>149</v>
      </c>
      <c r="B38" s="113"/>
      <c r="C38" s="167">
        <f>B38*H38*I38</f>
        <v>0</v>
      </c>
      <c r="D38" s="168">
        <f t="shared" si="0"/>
        <v>0</v>
      </c>
      <c r="E38" s="51"/>
      <c r="G38" s="192" t="s">
        <v>152</v>
      </c>
      <c r="H38" s="229">
        <v>970</v>
      </c>
      <c r="I38" s="230">
        <v>40.5</v>
      </c>
      <c r="J38" s="196">
        <v>84.98</v>
      </c>
      <c r="K38" s="219">
        <v>84.98</v>
      </c>
      <c r="L38" s="194" t="s">
        <v>115</v>
      </c>
      <c r="M38" s="24"/>
    </row>
    <row r="39" spans="1:13" ht="13.2" thickBot="1">
      <c r="A39" s="101" t="s">
        <v>150</v>
      </c>
      <c r="B39" s="113">
        <v>885600</v>
      </c>
      <c r="C39" s="167">
        <f>B39*3.6</f>
        <v>3188160</v>
      </c>
      <c r="D39" s="168">
        <f t="shared" si="0"/>
        <v>215487734.4</v>
      </c>
      <c r="E39" s="51"/>
      <c r="G39" s="198" t="s">
        <v>153</v>
      </c>
      <c r="H39" s="219"/>
      <c r="I39" s="218"/>
      <c r="J39" s="231">
        <v>62.96</v>
      </c>
      <c r="K39" s="232">
        <v>67.59</v>
      </c>
      <c r="L39" s="194" t="s">
        <v>115</v>
      </c>
      <c r="M39" s="24"/>
    </row>
    <row r="40" spans="1:13" ht="13.2" thickBot="1">
      <c r="A40" s="114" t="s">
        <v>71</v>
      </c>
      <c r="B40" s="115"/>
      <c r="C40" s="169">
        <f>B40*1000*I41</f>
        <v>0</v>
      </c>
      <c r="D40" s="168">
        <f>C40*K41</f>
        <v>0</v>
      </c>
      <c r="E40" s="51"/>
      <c r="G40" s="195" t="s">
        <v>7</v>
      </c>
      <c r="H40" s="219">
        <v>832</v>
      </c>
      <c r="I40" s="218">
        <v>43.1</v>
      </c>
      <c r="J40" s="196">
        <v>87.64</v>
      </c>
      <c r="K40" s="196">
        <v>87.64</v>
      </c>
      <c r="L40" s="194" t="s">
        <v>115</v>
      </c>
      <c r="M40" s="24"/>
    </row>
    <row r="41" spans="1:13" ht="13.2" thickBot="1">
      <c r="A41" s="114" t="s">
        <v>82</v>
      </c>
      <c r="B41" s="115"/>
      <c r="C41" s="169">
        <f>B41*1000*I42</f>
        <v>0</v>
      </c>
      <c r="D41" s="168">
        <f>C41*K42</f>
        <v>0</v>
      </c>
      <c r="E41" s="51"/>
      <c r="G41" s="195" t="s">
        <v>8</v>
      </c>
      <c r="H41" s="219"/>
      <c r="I41" s="218">
        <v>26.5</v>
      </c>
      <c r="J41" s="233">
        <v>102.38</v>
      </c>
      <c r="K41" s="234">
        <v>111.28</v>
      </c>
      <c r="L41" s="194" t="s">
        <v>115</v>
      </c>
      <c r="M41" s="24"/>
    </row>
    <row r="42" spans="1:13" ht="13.2" thickBot="1">
      <c r="A42" s="101" t="s">
        <v>160</v>
      </c>
      <c r="B42" s="115"/>
      <c r="C42" s="169">
        <f>B42*3.6</f>
        <v>0</v>
      </c>
      <c r="D42" s="168">
        <f>C42*K43</f>
        <v>0</v>
      </c>
      <c r="E42" s="51"/>
      <c r="G42" s="195" t="s">
        <v>9</v>
      </c>
      <c r="H42" s="219"/>
      <c r="I42" s="218">
        <v>9.2</v>
      </c>
      <c r="J42" s="196">
        <v>116.76</v>
      </c>
      <c r="K42" s="196">
        <v>116.98</v>
      </c>
      <c r="L42" s="194" t="s">
        <v>115</v>
      </c>
      <c r="M42" s="24"/>
    </row>
    <row r="43" spans="1:13" ht="13.2" thickBot="1">
      <c r="A43" s="116" t="s">
        <v>161</v>
      </c>
      <c r="B43" s="113"/>
      <c r="C43" s="167">
        <f>B43*3.6</f>
        <v>0</v>
      </c>
      <c r="D43" s="168">
        <f>C43*K44</f>
        <v>0</v>
      </c>
      <c r="E43" s="51"/>
      <c r="F43" s="84"/>
      <c r="G43" s="224" t="s">
        <v>22</v>
      </c>
      <c r="H43" s="224"/>
      <c r="I43" s="225"/>
      <c r="J43" s="235"/>
      <c r="K43" s="236">
        <v>14.17</v>
      </c>
      <c r="L43" s="237" t="s">
        <v>21</v>
      </c>
      <c r="M43" s="24"/>
    </row>
    <row r="44" spans="1:13" ht="13.2" thickBot="1">
      <c r="A44" s="117" t="s">
        <v>89</v>
      </c>
      <c r="B44" s="118"/>
      <c r="C44" s="118"/>
      <c r="D44" s="170">
        <f>SUM(D37:D43)</f>
        <v>215487734.4</v>
      </c>
      <c r="E44" s="51"/>
      <c r="G44" s="238" t="s">
        <v>23</v>
      </c>
      <c r="H44" s="239"/>
      <c r="I44" s="239"/>
      <c r="J44" s="240"/>
      <c r="K44" s="239">
        <v>80.83</v>
      </c>
      <c r="L44" s="241" t="s">
        <v>21</v>
      </c>
      <c r="M44" s="24"/>
    </row>
    <row r="45" spans="1:13" ht="13.2" thickBot="1">
      <c r="A45" s="120"/>
      <c r="B45" s="109"/>
      <c r="C45" s="109"/>
      <c r="D45" s="109"/>
      <c r="E45" s="51"/>
      <c r="G45" s="119"/>
      <c r="H45" s="109"/>
      <c r="I45" s="109"/>
      <c r="J45" s="109"/>
      <c r="K45" s="109"/>
      <c r="L45" s="109"/>
      <c r="M45" s="24"/>
    </row>
    <row r="46" spans="1:12" ht="12.75">
      <c r="A46" s="24"/>
      <c r="E46" s="121"/>
      <c r="L46" s="28"/>
    </row>
    <row r="47" spans="1:12" ht="13.2" thickBot="1">
      <c r="A47" s="92"/>
      <c r="B47" s="93"/>
      <c r="C47" s="93"/>
      <c r="E47" s="122"/>
      <c r="F47" s="123"/>
      <c r="L47" s="28"/>
    </row>
    <row r="48" spans="1:12" ht="15.6" thickBot="1">
      <c r="A48" s="111" t="s">
        <v>84</v>
      </c>
      <c r="B48" s="111" t="s">
        <v>20</v>
      </c>
      <c r="C48" s="65" t="s">
        <v>128</v>
      </c>
      <c r="D48" s="125"/>
      <c r="E48" s="122"/>
      <c r="F48" s="123"/>
      <c r="G48" s="93"/>
      <c r="H48" s="93"/>
      <c r="I48" s="124"/>
      <c r="J48" s="26"/>
      <c r="K48" s="26"/>
      <c r="L48" s="26"/>
    </row>
    <row r="49" spans="1:12" ht="15.6" thickBot="1">
      <c r="A49" s="126" t="s">
        <v>92</v>
      </c>
      <c r="B49" s="127">
        <v>150</v>
      </c>
      <c r="C49" s="171">
        <f>B49*1000*H50</f>
        <v>180000000</v>
      </c>
      <c r="D49" s="125"/>
      <c r="E49" s="122"/>
      <c r="F49" s="123"/>
      <c r="G49" s="242" t="s">
        <v>74</v>
      </c>
      <c r="H49" s="243" t="s">
        <v>136</v>
      </c>
      <c r="I49" s="188" t="s">
        <v>24</v>
      </c>
      <c r="J49" s="24"/>
      <c r="L49" s="28"/>
    </row>
    <row r="50" spans="1:12" ht="12.75">
      <c r="A50" s="72" t="s">
        <v>91</v>
      </c>
      <c r="B50" s="128"/>
      <c r="C50" s="172">
        <f>B50*1000*H51</f>
        <v>0</v>
      </c>
      <c r="D50" s="24"/>
      <c r="E50" s="122"/>
      <c r="F50" s="123"/>
      <c r="G50" s="228" t="s">
        <v>92</v>
      </c>
      <c r="H50" s="244">
        <v>1200</v>
      </c>
      <c r="I50" s="245" t="s">
        <v>72</v>
      </c>
      <c r="J50" s="24"/>
      <c r="L50" s="28"/>
    </row>
    <row r="51" spans="1:12" ht="13.2" thickBot="1">
      <c r="A51" s="72" t="s">
        <v>116</v>
      </c>
      <c r="B51" s="128"/>
      <c r="C51" s="172">
        <f>B51*1000*H52</f>
        <v>0</v>
      </c>
      <c r="D51" s="24"/>
      <c r="E51" s="122"/>
      <c r="G51" s="228" t="s">
        <v>91</v>
      </c>
      <c r="H51" s="244">
        <v>925</v>
      </c>
      <c r="I51" s="245" t="s">
        <v>72</v>
      </c>
      <c r="J51" s="24"/>
      <c r="L51" s="28"/>
    </row>
    <row r="52" spans="1:12" ht="13.2" thickBot="1">
      <c r="A52" s="129" t="s">
        <v>79</v>
      </c>
      <c r="B52" s="105"/>
      <c r="C52" s="173">
        <f>SUM(C49:C51)</f>
        <v>180000000</v>
      </c>
      <c r="D52" s="24"/>
      <c r="E52" s="122"/>
      <c r="G52" s="246" t="s">
        <v>116</v>
      </c>
      <c r="H52" s="247">
        <v>1870</v>
      </c>
      <c r="I52" s="248" t="s">
        <v>72</v>
      </c>
      <c r="J52" s="24"/>
      <c r="L52" s="28"/>
    </row>
    <row r="53" spans="1:12" ht="13.2" thickBot="1">
      <c r="A53" s="120"/>
      <c r="B53" s="109"/>
      <c r="C53" s="109"/>
      <c r="D53" s="24"/>
      <c r="E53" s="122"/>
      <c r="F53" s="24"/>
      <c r="G53" s="130"/>
      <c r="H53" s="89"/>
      <c r="I53" s="90"/>
      <c r="L53" s="28"/>
    </row>
    <row r="54" spans="1:12" ht="13.2" thickBot="1">
      <c r="A54" s="24"/>
      <c r="D54" s="24"/>
      <c r="E54" s="122"/>
      <c r="F54" s="24"/>
      <c r="G54" s="37"/>
      <c r="H54" s="38"/>
      <c r="I54" s="131"/>
      <c r="L54" s="28"/>
    </row>
    <row r="55" spans="1:12" ht="13.2" thickBot="1">
      <c r="A55" s="92"/>
      <c r="B55" s="93"/>
      <c r="C55" s="93"/>
      <c r="D55" s="24"/>
      <c r="E55" s="122"/>
      <c r="F55" s="24"/>
      <c r="G55" s="37"/>
      <c r="H55" s="38"/>
      <c r="I55" s="131"/>
      <c r="L55" s="28"/>
    </row>
    <row r="56" spans="1:12" ht="12.75" customHeight="1" thickBot="1">
      <c r="A56" s="110" t="s">
        <v>93</v>
      </c>
      <c r="B56" s="133" t="s">
        <v>124</v>
      </c>
      <c r="C56" s="65" t="s">
        <v>128</v>
      </c>
      <c r="D56" s="24"/>
      <c r="E56" s="122"/>
      <c r="G56" s="132"/>
      <c r="H56" s="50"/>
      <c r="I56" s="91"/>
      <c r="L56" s="28"/>
    </row>
    <row r="57" spans="1:12" ht="15.6" thickBot="1">
      <c r="A57" s="116" t="s">
        <v>122</v>
      </c>
      <c r="B57" s="134">
        <v>2000</v>
      </c>
      <c r="C57" s="174">
        <f>B57*H58</f>
        <v>18088000</v>
      </c>
      <c r="D57" s="24"/>
      <c r="E57" s="122"/>
      <c r="G57" s="186" t="s">
        <v>29</v>
      </c>
      <c r="H57" s="249" t="s">
        <v>137</v>
      </c>
      <c r="I57" s="250" t="s">
        <v>24</v>
      </c>
      <c r="J57" s="24"/>
      <c r="L57" s="28"/>
    </row>
    <row r="58" spans="1:12" ht="12.75" customHeight="1" thickBot="1">
      <c r="A58" s="86" t="s">
        <v>123</v>
      </c>
      <c r="B58" s="115"/>
      <c r="C58" s="174">
        <f>B58*H59</f>
        <v>0</v>
      </c>
      <c r="D58" s="24"/>
      <c r="E58" s="122"/>
      <c r="G58" s="189" t="s">
        <v>122</v>
      </c>
      <c r="H58" s="217">
        <v>9044</v>
      </c>
      <c r="I58" s="251" t="s">
        <v>72</v>
      </c>
      <c r="J58" s="24"/>
      <c r="L58" s="28"/>
    </row>
    <row r="59" spans="1:12" ht="13.2" thickBot="1">
      <c r="A59" s="105" t="s">
        <v>27</v>
      </c>
      <c r="B59" s="129"/>
      <c r="C59" s="175">
        <f>SUM(C57:C58)</f>
        <v>18088000</v>
      </c>
      <c r="D59" s="24"/>
      <c r="E59" s="122"/>
      <c r="G59" s="252" t="s">
        <v>123</v>
      </c>
      <c r="H59" s="253">
        <v>7980</v>
      </c>
      <c r="I59" s="254" t="s">
        <v>72</v>
      </c>
      <c r="J59" s="24"/>
      <c r="L59" s="28"/>
    </row>
    <row r="60" spans="1:12" ht="12.75">
      <c r="A60" s="120"/>
      <c r="B60" s="109"/>
      <c r="C60" s="135"/>
      <c r="D60" s="24"/>
      <c r="E60" s="122"/>
      <c r="F60" s="24"/>
      <c r="G60" s="25"/>
      <c r="H60" s="26"/>
      <c r="I60" s="26"/>
      <c r="L60" s="61"/>
    </row>
    <row r="61" spans="1:10" ht="13.2" thickBot="1">
      <c r="A61" s="24"/>
      <c r="D61" s="24"/>
      <c r="E61" s="122"/>
      <c r="F61" s="24"/>
      <c r="G61" s="60"/>
      <c r="H61" s="61"/>
      <c r="I61" s="61"/>
      <c r="J61" s="61"/>
    </row>
    <row r="62" spans="1:12" ht="13.2" thickBot="1">
      <c r="A62" s="136"/>
      <c r="B62" s="93"/>
      <c r="C62" s="93"/>
      <c r="D62" s="24"/>
      <c r="E62" s="122"/>
      <c r="G62" s="277" t="s">
        <v>164</v>
      </c>
      <c r="H62" s="278"/>
      <c r="I62" s="278"/>
      <c r="J62" s="279"/>
      <c r="K62" s="60"/>
      <c r="L62" s="25"/>
    </row>
    <row r="63" spans="1:11" ht="16.2" thickBot="1">
      <c r="A63" s="137" t="s">
        <v>30</v>
      </c>
      <c r="B63" s="138"/>
      <c r="C63" s="139"/>
      <c r="D63" s="24"/>
      <c r="E63" s="122"/>
      <c r="G63" s="8" t="s">
        <v>165</v>
      </c>
      <c r="H63" s="4"/>
      <c r="I63" s="4" t="s">
        <v>166</v>
      </c>
      <c r="J63" s="5" t="s">
        <v>299</v>
      </c>
      <c r="K63" s="24"/>
    </row>
    <row r="64" spans="1:11" ht="15" customHeight="1" thickBot="1">
      <c r="A64" s="140" t="s">
        <v>25</v>
      </c>
      <c r="B64" s="176">
        <f>D22+D31+D44+C52+C59</f>
        <v>1652197214.4</v>
      </c>
      <c r="C64" s="141" t="s">
        <v>129</v>
      </c>
      <c r="D64" s="142"/>
      <c r="E64" s="122"/>
      <c r="G64" s="3"/>
      <c r="H64" s="1" t="s">
        <v>167</v>
      </c>
      <c r="I64" s="263">
        <v>52.39448</v>
      </c>
      <c r="J64" s="265"/>
      <c r="K64" s="24"/>
    </row>
    <row r="65" spans="1:11" ht="15">
      <c r="A65" s="143" t="s">
        <v>26</v>
      </c>
      <c r="B65" s="177">
        <f>D22+D31+D44+C52</f>
        <v>1634109214.4</v>
      </c>
      <c r="C65" s="144" t="s">
        <v>129</v>
      </c>
      <c r="D65" s="142"/>
      <c r="E65" s="122"/>
      <c r="G65" s="3"/>
      <c r="H65" s="1" t="s">
        <v>168</v>
      </c>
      <c r="I65" s="263">
        <v>59.57408</v>
      </c>
      <c r="J65" s="265"/>
      <c r="K65" s="24"/>
    </row>
    <row r="66" spans="1:11" ht="15">
      <c r="A66" s="145" t="s">
        <v>32</v>
      </c>
      <c r="B66" s="178">
        <f>B65/(B9*1000*B10)</f>
        <v>8.60057481263158</v>
      </c>
      <c r="C66" s="146" t="s">
        <v>130</v>
      </c>
      <c r="D66" s="24"/>
      <c r="E66" s="122"/>
      <c r="G66" s="3"/>
      <c r="H66" s="1" t="s">
        <v>169</v>
      </c>
      <c r="I66" s="263">
        <v>191.80339999999998</v>
      </c>
      <c r="J66" s="265"/>
      <c r="K66" s="24"/>
    </row>
    <row r="67" spans="1:11" ht="15.6" thickBot="1">
      <c r="A67" s="140" t="s">
        <v>33</v>
      </c>
      <c r="B67" s="179">
        <f>B65/(B9*1000)</f>
        <v>163.41092144</v>
      </c>
      <c r="C67" s="147" t="s">
        <v>131</v>
      </c>
      <c r="D67" s="24"/>
      <c r="E67" s="122"/>
      <c r="G67" s="3"/>
      <c r="H67" s="1" t="s">
        <v>96</v>
      </c>
      <c r="I67" s="263">
        <v>112.39631999999999</v>
      </c>
      <c r="J67" s="265"/>
      <c r="K67" s="24"/>
    </row>
    <row r="68" spans="1:11" ht="15">
      <c r="A68" s="145" t="s">
        <v>34</v>
      </c>
      <c r="B68" s="178">
        <f>((B65*(B57+B58)/B9)+C59)/(B9*1000*B10*(B57+B58)/B9)</f>
        <v>9.076574812631579</v>
      </c>
      <c r="C68" s="146" t="s">
        <v>130</v>
      </c>
      <c r="D68" s="24"/>
      <c r="E68" s="122"/>
      <c r="G68" s="3"/>
      <c r="H68" s="1" t="s">
        <v>170</v>
      </c>
      <c r="I68" s="263">
        <v>263.57328</v>
      </c>
      <c r="J68" s="265"/>
      <c r="K68" s="24"/>
    </row>
    <row r="69" spans="1:11" ht="15.6" thickBot="1">
      <c r="A69" s="140" t="s">
        <v>35</v>
      </c>
      <c r="B69" s="179">
        <f>((B65*(B57+B58)/B9)+C59)/((B57+B58)*1000)</f>
        <v>172.45492144</v>
      </c>
      <c r="C69" s="148" t="s">
        <v>131</v>
      </c>
      <c r="D69" s="24"/>
      <c r="E69" s="122"/>
      <c r="G69" s="3"/>
      <c r="H69" s="1" t="s">
        <v>171</v>
      </c>
      <c r="I69" s="263">
        <v>197.2451</v>
      </c>
      <c r="J69" s="265"/>
      <c r="K69" s="24"/>
    </row>
    <row r="70" spans="1:11" ht="12.75">
      <c r="A70" s="120"/>
      <c r="B70" s="120"/>
      <c r="C70" s="135"/>
      <c r="D70" s="24"/>
      <c r="E70" s="122"/>
      <c r="G70" s="3"/>
      <c r="H70" s="1" t="s">
        <v>172</v>
      </c>
      <c r="I70" s="263">
        <v>116.04093999999999</v>
      </c>
      <c r="J70" s="265"/>
      <c r="K70" s="24"/>
    </row>
    <row r="71" spans="1:11" ht="13.2" thickBot="1">
      <c r="A71" s="149"/>
      <c r="B71" s="150"/>
      <c r="C71" s="151"/>
      <c r="D71" s="24"/>
      <c r="E71" s="122"/>
      <c r="G71" s="3"/>
      <c r="H71" s="1" t="s">
        <v>173</v>
      </c>
      <c r="I71" s="263">
        <v>321.2846</v>
      </c>
      <c r="J71" s="265"/>
      <c r="K71" s="24"/>
    </row>
    <row r="72" spans="1:11" ht="51" thickBot="1">
      <c r="A72" s="152" t="s">
        <v>5</v>
      </c>
      <c r="B72" s="152" t="s">
        <v>117</v>
      </c>
      <c r="C72" s="152" t="s">
        <v>118</v>
      </c>
      <c r="D72" s="24"/>
      <c r="E72" s="122"/>
      <c r="G72" s="3"/>
      <c r="H72" s="1" t="s">
        <v>174</v>
      </c>
      <c r="I72" s="263">
        <v>63.92556</v>
      </c>
      <c r="J72" s="265"/>
      <c r="K72" s="24"/>
    </row>
    <row r="73" spans="1:11" ht="13.2" thickBot="1">
      <c r="A73" s="153" t="s">
        <v>125</v>
      </c>
      <c r="B73" s="154"/>
      <c r="C73" s="97"/>
      <c r="D73" s="24"/>
      <c r="E73" s="40"/>
      <c r="F73" s="40"/>
      <c r="G73" s="3"/>
      <c r="H73" s="1" t="s">
        <v>175</v>
      </c>
      <c r="I73" s="263">
        <v>22.726444</v>
      </c>
      <c r="J73" s="265"/>
      <c r="K73" s="24"/>
    </row>
    <row r="74" spans="1:11" ht="12.75">
      <c r="A74" s="262" t="s">
        <v>152</v>
      </c>
      <c r="B74" s="180">
        <f>(K38-$B$66)/K38</f>
        <v>0.8987929534875079</v>
      </c>
      <c r="C74" s="181">
        <f>(K38-$B$68)/K38</f>
        <v>0.8931916355303415</v>
      </c>
      <c r="D74" s="24"/>
      <c r="E74" s="40"/>
      <c r="F74" s="40"/>
      <c r="G74" s="3"/>
      <c r="H74" s="1" t="s">
        <v>176</v>
      </c>
      <c r="I74" s="263">
        <v>170.31313999999998</v>
      </c>
      <c r="J74" s="265"/>
      <c r="K74" s="24"/>
    </row>
    <row r="75" spans="1:11" ht="12.75">
      <c r="A75" s="77" t="s">
        <v>153</v>
      </c>
      <c r="B75" s="180">
        <f>(K39-$B$66)/K39</f>
        <v>0.8727537385318601</v>
      </c>
      <c r="C75" s="182">
        <f>(K39-$B$68)/K39</f>
        <v>0.8657112766292118</v>
      </c>
      <c r="D75" s="24"/>
      <c r="E75" s="40"/>
      <c r="F75" s="40"/>
      <c r="G75" s="3"/>
      <c r="H75" s="1" t="s">
        <v>177</v>
      </c>
      <c r="I75" s="263">
        <v>243.26978000000003</v>
      </c>
      <c r="J75" s="265"/>
      <c r="K75" s="24"/>
    </row>
    <row r="76" spans="1:11" ht="12.75">
      <c r="A76" s="75" t="s">
        <v>7</v>
      </c>
      <c r="B76" s="180">
        <f>(K40-$B$66)/K40</f>
        <v>0.9018647328545005</v>
      </c>
      <c r="C76" s="183">
        <f>(K40-$B$68)/K40</f>
        <v>0.8964334229503471</v>
      </c>
      <c r="D76" s="24"/>
      <c r="E76" s="40"/>
      <c r="F76" s="40"/>
      <c r="G76" s="3"/>
      <c r="H76" s="1" t="s">
        <v>178</v>
      </c>
      <c r="I76" s="263">
        <v>120.37328</v>
      </c>
      <c r="J76" s="265"/>
      <c r="K76" s="24"/>
    </row>
    <row r="77" spans="1:11" ht="12.75">
      <c r="A77" s="75" t="s">
        <v>8</v>
      </c>
      <c r="B77" s="180">
        <f>(K41-$B$66)/K41</f>
        <v>0.9227123039842597</v>
      </c>
      <c r="C77" s="183">
        <f>(K41-$B$68)/K41</f>
        <v>0.9184348057815279</v>
      </c>
      <c r="D77" s="24"/>
      <c r="E77" s="40"/>
      <c r="F77" s="40"/>
      <c r="G77" s="3"/>
      <c r="H77" s="1" t="s">
        <v>179</v>
      </c>
      <c r="I77" s="263">
        <v>164.36572</v>
      </c>
      <c r="J77" s="265"/>
      <c r="K77" s="24"/>
    </row>
    <row r="78" spans="1:11" ht="12.75">
      <c r="A78" s="75" t="s">
        <v>9</v>
      </c>
      <c r="B78" s="180">
        <f>(K42-$B$66)/K42</f>
        <v>0.9264782457460115</v>
      </c>
      <c r="C78" s="183">
        <f>(K42-$B$68)/K42</f>
        <v>0.9224091741098344</v>
      </c>
      <c r="D78" s="24"/>
      <c r="E78" s="40"/>
      <c r="F78" s="40"/>
      <c r="G78" s="3"/>
      <c r="H78" s="1" t="s">
        <v>180</v>
      </c>
      <c r="I78" s="263">
        <v>138.29894000000002</v>
      </c>
      <c r="J78" s="265"/>
      <c r="K78" s="24"/>
    </row>
    <row r="79" spans="1:11" ht="13.2" thickBot="1">
      <c r="A79" s="155" t="s">
        <v>119</v>
      </c>
      <c r="B79" s="184">
        <f>(K44-$B$66)/K44</f>
        <v>0.8935967485756331</v>
      </c>
      <c r="C79" s="185">
        <f>(K44-$B$68)/K44</f>
        <v>0.8877078459404729</v>
      </c>
      <c r="D79" s="24"/>
      <c r="E79" s="40"/>
      <c r="F79" s="40"/>
      <c r="G79" s="3"/>
      <c r="H79" s="1" t="s">
        <v>181</v>
      </c>
      <c r="I79" s="263">
        <v>61.240359999999995</v>
      </c>
      <c r="J79" s="265"/>
      <c r="K79" s="24"/>
    </row>
    <row r="80" spans="1:11" ht="13.2" thickBot="1">
      <c r="A80" s="157"/>
      <c r="B80" s="158"/>
      <c r="C80" s="158"/>
      <c r="D80" s="85"/>
      <c r="E80" s="156"/>
      <c r="F80" s="86"/>
      <c r="G80" s="3"/>
      <c r="H80" s="1" t="s">
        <v>182</v>
      </c>
      <c r="I80" s="263">
        <v>127.79366</v>
      </c>
      <c r="J80" s="265"/>
      <c r="K80" s="24"/>
    </row>
    <row r="81" spans="5:11" ht="12.75">
      <c r="E81" s="159"/>
      <c r="G81" s="3"/>
      <c r="H81" s="1" t="s">
        <v>183</v>
      </c>
      <c r="I81" s="263">
        <v>82.64038</v>
      </c>
      <c r="J81" s="265"/>
      <c r="K81" s="24"/>
    </row>
    <row r="82" spans="7:11" ht="12.75">
      <c r="G82" s="3"/>
      <c r="H82" s="1" t="s">
        <v>184</v>
      </c>
      <c r="I82" s="263">
        <v>356.73982</v>
      </c>
      <c r="J82" s="265"/>
      <c r="K82" s="24"/>
    </row>
    <row r="83" spans="7:11" ht="12.75">
      <c r="G83" s="3"/>
      <c r="H83" s="1" t="s">
        <v>185</v>
      </c>
      <c r="I83" s="263">
        <v>146.6885</v>
      </c>
      <c r="J83" s="265"/>
      <c r="K83" s="24"/>
    </row>
    <row r="84" spans="7:11" ht="12.75">
      <c r="G84" s="3"/>
      <c r="H84" s="1" t="s">
        <v>186</v>
      </c>
      <c r="I84" s="263">
        <v>287.02500000000003</v>
      </c>
      <c r="J84" s="265"/>
      <c r="K84" s="24"/>
    </row>
    <row r="85" spans="7:11" ht="12.75">
      <c r="G85" s="3"/>
      <c r="H85" s="1" t="s">
        <v>187</v>
      </c>
      <c r="I85" s="263">
        <v>137.30656</v>
      </c>
      <c r="J85" s="265"/>
      <c r="K85" s="24"/>
    </row>
    <row r="86" spans="7:11" ht="12.75">
      <c r="G86" s="3"/>
      <c r="H86" s="1" t="s">
        <v>188</v>
      </c>
      <c r="I86" s="263">
        <v>176.61434</v>
      </c>
      <c r="J86" s="265"/>
      <c r="K86" s="24"/>
    </row>
    <row r="87" spans="7:11" ht="12.75">
      <c r="G87" s="3"/>
      <c r="H87" s="1" t="s">
        <v>189</v>
      </c>
      <c r="I87" s="263">
        <v>69.63522</v>
      </c>
      <c r="J87" s="265"/>
      <c r="K87" s="24"/>
    </row>
    <row r="88" spans="7:11" ht="12.75">
      <c r="G88" s="3"/>
      <c r="H88" s="1" t="s">
        <v>190</v>
      </c>
      <c r="I88" s="263">
        <v>122.22332</v>
      </c>
      <c r="J88" s="265"/>
      <c r="K88" s="24"/>
    </row>
    <row r="89" spans="7:11" ht="12.75">
      <c r="G89" s="3"/>
      <c r="H89" s="1" t="s">
        <v>191</v>
      </c>
      <c r="I89" s="263">
        <v>107.13719999999999</v>
      </c>
      <c r="J89" s="265"/>
      <c r="K89" s="24"/>
    </row>
    <row r="90" spans="7:11" ht="12.75">
      <c r="G90" s="3"/>
      <c r="H90" s="1" t="s">
        <v>192</v>
      </c>
      <c r="I90" s="263">
        <v>6.12592</v>
      </c>
      <c r="J90" s="265"/>
      <c r="K90" s="24"/>
    </row>
    <row r="91" spans="7:11" ht="12.75">
      <c r="G91" s="3"/>
      <c r="H91" s="1" t="s">
        <v>193</v>
      </c>
      <c r="I91" s="263">
        <v>165.47838000000002</v>
      </c>
      <c r="J91" s="265"/>
      <c r="K91" s="24"/>
    </row>
    <row r="92" spans="7:11" ht="12.75">
      <c r="G92" s="3"/>
      <c r="H92" s="1"/>
      <c r="I92" s="263"/>
      <c r="J92" s="265"/>
      <c r="K92" s="24"/>
    </row>
    <row r="93" spans="7:11" ht="15.6">
      <c r="G93" s="3" t="s">
        <v>194</v>
      </c>
      <c r="H93" s="1"/>
      <c r="I93" s="1" t="s">
        <v>166</v>
      </c>
      <c r="J93" s="2" t="s">
        <v>299</v>
      </c>
      <c r="K93" s="24"/>
    </row>
    <row r="94" spans="7:11" ht="12.75">
      <c r="G94" s="3"/>
      <c r="H94" s="1" t="s">
        <v>94</v>
      </c>
      <c r="I94" s="263">
        <v>0.4282454</v>
      </c>
      <c r="J94" s="265"/>
      <c r="K94" s="24"/>
    </row>
    <row r="95" spans="7:11" ht="12.75">
      <c r="G95" s="3"/>
      <c r="H95" s="1" t="s">
        <v>101</v>
      </c>
      <c r="I95" s="263">
        <v>212.09665999999999</v>
      </c>
      <c r="J95" s="265"/>
      <c r="K95" s="24"/>
    </row>
    <row r="96" spans="7:11" ht="12.75">
      <c r="G96" s="3"/>
      <c r="H96" s="1" t="s">
        <v>95</v>
      </c>
      <c r="I96" s="263">
        <v>274.16782</v>
      </c>
      <c r="J96" s="265"/>
      <c r="K96" s="24"/>
    </row>
    <row r="97" spans="7:11" ht="12.75">
      <c r="G97" s="3"/>
      <c r="H97" s="1" t="s">
        <v>97</v>
      </c>
      <c r="I97" s="263">
        <v>307.12526</v>
      </c>
      <c r="J97" s="265"/>
      <c r="K97" s="24"/>
    </row>
    <row r="98" spans="7:11" ht="12.75">
      <c r="G98" s="3"/>
      <c r="H98" s="1" t="s">
        <v>195</v>
      </c>
      <c r="I98" s="263">
        <v>269.61186</v>
      </c>
      <c r="J98" s="265"/>
      <c r="K98" s="24"/>
    </row>
    <row r="99" spans="7:11" ht="12.75">
      <c r="G99" s="3"/>
      <c r="H99" s="1" t="s">
        <v>100</v>
      </c>
      <c r="I99" s="263">
        <v>0.37050900000000003</v>
      </c>
      <c r="J99" s="265"/>
      <c r="K99" s="24"/>
    </row>
    <row r="100" spans="7:11" ht="12.75">
      <c r="G100" s="3"/>
      <c r="H100" s="1" t="s">
        <v>196</v>
      </c>
      <c r="I100" s="263">
        <v>401.98560000000003</v>
      </c>
      <c r="J100" s="265"/>
      <c r="K100" s="24"/>
    </row>
    <row r="101" spans="7:11" ht="12.75">
      <c r="G101" s="3"/>
      <c r="H101" s="1" t="s">
        <v>102</v>
      </c>
      <c r="I101" s="263">
        <v>199.34236</v>
      </c>
      <c r="J101" s="265"/>
      <c r="K101" s="24"/>
    </row>
    <row r="102" spans="7:11" ht="12.75">
      <c r="G102" s="3"/>
      <c r="H102" s="1" t="s">
        <v>197</v>
      </c>
      <c r="I102" s="263">
        <v>142.14976</v>
      </c>
      <c r="J102" s="265"/>
      <c r="K102" s="24"/>
    </row>
    <row r="103" spans="7:11" ht="12.75">
      <c r="G103" s="3"/>
      <c r="H103" s="1" t="s">
        <v>99</v>
      </c>
      <c r="I103" s="263">
        <v>2.7157839999999998</v>
      </c>
      <c r="J103" s="265"/>
      <c r="K103" s="24"/>
    </row>
    <row r="104" spans="7:11" ht="12.75">
      <c r="G104" s="3"/>
      <c r="H104" s="1" t="s">
        <v>103</v>
      </c>
      <c r="I104" s="263">
        <v>171.74036</v>
      </c>
      <c r="J104" s="265"/>
      <c r="K104" s="24"/>
    </row>
    <row r="105" spans="7:11" ht="12.75">
      <c r="G105" s="3"/>
      <c r="H105" s="1" t="s">
        <v>198</v>
      </c>
      <c r="I105" s="263">
        <v>275.25579999999997</v>
      </c>
      <c r="J105" s="265"/>
      <c r="K105" s="24"/>
    </row>
    <row r="106" spans="7:11" ht="12.75">
      <c r="G106" s="3"/>
      <c r="H106" s="1" t="s">
        <v>98</v>
      </c>
      <c r="I106" s="263">
        <v>2.540202</v>
      </c>
      <c r="J106" s="265"/>
      <c r="K106" s="24"/>
    </row>
    <row r="107" spans="7:11" ht="12.75">
      <c r="G107" s="3"/>
      <c r="H107" s="1" t="s">
        <v>199</v>
      </c>
      <c r="I107" s="263">
        <v>167.17544</v>
      </c>
      <c r="J107" s="265"/>
      <c r="K107" s="24"/>
    </row>
    <row r="108" spans="7:11" ht="12.75">
      <c r="G108" s="3"/>
      <c r="H108" s="1" t="s">
        <v>104</v>
      </c>
      <c r="I108" s="263">
        <v>167.2052</v>
      </c>
      <c r="J108" s="265"/>
      <c r="K108" s="24"/>
    </row>
    <row r="109" spans="7:11" ht="12.75">
      <c r="G109" s="3"/>
      <c r="H109" s="1"/>
      <c r="I109" s="263"/>
      <c r="J109" s="265"/>
      <c r="K109" s="24"/>
    </row>
    <row r="110" spans="7:11" ht="15.6">
      <c r="G110" s="3" t="s">
        <v>200</v>
      </c>
      <c r="H110" s="1"/>
      <c r="I110" s="1" t="s">
        <v>166</v>
      </c>
      <c r="J110" s="2" t="s">
        <v>299</v>
      </c>
      <c r="K110" s="24"/>
    </row>
    <row r="111" spans="7:11" ht="12.75">
      <c r="G111" s="3"/>
      <c r="H111" s="1" t="s">
        <v>201</v>
      </c>
      <c r="I111" s="263">
        <v>193.04534</v>
      </c>
      <c r="J111" s="265"/>
      <c r="K111" s="24"/>
    </row>
    <row r="112" spans="7:11" ht="12.75">
      <c r="G112" s="3"/>
      <c r="H112" s="1" t="s">
        <v>202</v>
      </c>
      <c r="I112" s="263">
        <v>142.53904</v>
      </c>
      <c r="J112" s="265"/>
      <c r="K112" s="24"/>
    </row>
    <row r="113" spans="7:11" ht="12.75">
      <c r="G113" s="3"/>
      <c r="H113" s="1" t="s">
        <v>203</v>
      </c>
      <c r="I113" s="263">
        <v>271.86035999999996</v>
      </c>
      <c r="J113" s="265"/>
      <c r="K113" s="24"/>
    </row>
    <row r="114" spans="7:11" ht="12.75">
      <c r="G114" s="3"/>
      <c r="H114" s="1" t="s">
        <v>204</v>
      </c>
      <c r="I114" s="263">
        <v>372.5412</v>
      </c>
      <c r="J114" s="265"/>
      <c r="K114" s="24"/>
    </row>
    <row r="115" spans="7:11" ht="12.75">
      <c r="G115" s="3"/>
      <c r="H115" s="1" t="s">
        <v>205</v>
      </c>
      <c r="I115" s="263">
        <v>74.38871999999999</v>
      </c>
      <c r="J115" s="265"/>
      <c r="K115" s="24"/>
    </row>
    <row r="116" spans="7:11" ht="12.75">
      <c r="G116" s="3"/>
      <c r="H116" s="1" t="s">
        <v>206</v>
      </c>
      <c r="I116" s="263">
        <v>77.71653</v>
      </c>
      <c r="J116" s="265"/>
      <c r="K116" s="24"/>
    </row>
    <row r="117" spans="7:11" ht="12.75">
      <c r="G117" s="3"/>
      <c r="H117" s="1" t="s">
        <v>207</v>
      </c>
      <c r="I117" s="263">
        <v>169.59086</v>
      </c>
      <c r="J117" s="265"/>
      <c r="K117" s="24"/>
    </row>
    <row r="118" spans="7:11" ht="12.75">
      <c r="G118" s="3"/>
      <c r="H118" s="1" t="s">
        <v>208</v>
      </c>
      <c r="I118" s="263">
        <v>1.3958860000000002</v>
      </c>
      <c r="J118" s="265"/>
      <c r="K118" s="24"/>
    </row>
    <row r="119" spans="7:11" ht="12.75">
      <c r="G119" s="3"/>
      <c r="H119" s="1" t="s">
        <v>209</v>
      </c>
      <c r="I119" s="263">
        <v>155.65958</v>
      </c>
      <c r="J119" s="265"/>
      <c r="K119" s="24"/>
    </row>
    <row r="120" spans="7:11" ht="12.75">
      <c r="G120" s="3"/>
      <c r="H120" s="1" t="s">
        <v>210</v>
      </c>
      <c r="I120" s="263">
        <v>312.65142</v>
      </c>
      <c r="J120" s="265"/>
      <c r="K120" s="24"/>
    </row>
    <row r="121" spans="7:11" ht="12.75">
      <c r="G121" s="3"/>
      <c r="H121" s="1" t="s">
        <v>211</v>
      </c>
      <c r="I121" s="263">
        <v>2.815076</v>
      </c>
      <c r="J121" s="265"/>
      <c r="K121" s="24"/>
    </row>
    <row r="122" spans="7:11" ht="12.75">
      <c r="G122" s="3"/>
      <c r="H122" s="1" t="s">
        <v>212</v>
      </c>
      <c r="I122" s="263">
        <v>151.69964000000002</v>
      </c>
      <c r="J122" s="265"/>
      <c r="K122" s="24"/>
    </row>
    <row r="123" spans="7:11" ht="12.75">
      <c r="G123" s="3"/>
      <c r="H123" s="1" t="s">
        <v>213</v>
      </c>
      <c r="I123" s="263">
        <v>89.61172</v>
      </c>
      <c r="J123" s="265"/>
      <c r="K123" s="24"/>
    </row>
    <row r="124" spans="7:11" ht="12.75">
      <c r="G124" s="3"/>
      <c r="H124" s="1" t="s">
        <v>214</v>
      </c>
      <c r="I124" s="263">
        <v>80.92002</v>
      </c>
      <c r="J124" s="265"/>
      <c r="K124" s="24"/>
    </row>
    <row r="125" spans="7:11" ht="12.75">
      <c r="G125" s="3"/>
      <c r="H125" s="1" t="s">
        <v>215</v>
      </c>
      <c r="I125" s="263">
        <v>255.23456000000002</v>
      </c>
      <c r="J125" s="265"/>
      <c r="K125" s="24"/>
    </row>
    <row r="126" spans="7:11" ht="12.75">
      <c r="G126" s="3"/>
      <c r="H126" s="1" t="s">
        <v>216</v>
      </c>
      <c r="I126" s="263">
        <v>288.34299999999996</v>
      </c>
      <c r="J126" s="265"/>
      <c r="K126" s="24"/>
    </row>
    <row r="127" spans="7:11" ht="12.75">
      <c r="G127" s="3"/>
      <c r="H127" s="1" t="s">
        <v>217</v>
      </c>
      <c r="I127" s="263">
        <v>244.7913</v>
      </c>
      <c r="J127" s="265"/>
      <c r="K127" s="24"/>
    </row>
    <row r="128" spans="7:11" ht="12.75">
      <c r="G128" s="3"/>
      <c r="H128" s="1" t="s">
        <v>218</v>
      </c>
      <c r="I128" s="263">
        <v>0.7918000000000001</v>
      </c>
      <c r="J128" s="265"/>
      <c r="K128" s="24"/>
    </row>
    <row r="129" spans="7:11" ht="12.75">
      <c r="G129" s="3"/>
      <c r="H129" s="1" t="s">
        <v>219</v>
      </c>
      <c r="I129" s="263">
        <v>8.653455999999998</v>
      </c>
      <c r="J129" s="265"/>
      <c r="K129" s="24"/>
    </row>
    <row r="130" spans="7:11" ht="12.75">
      <c r="G130" s="3"/>
      <c r="H130" s="1" t="s">
        <v>220</v>
      </c>
      <c r="I130" s="263">
        <v>138.50462000000002</v>
      </c>
      <c r="J130" s="265"/>
      <c r="K130" s="24"/>
    </row>
    <row r="131" spans="7:11" ht="12.75">
      <c r="G131" s="3"/>
      <c r="H131" s="1" t="s">
        <v>221</v>
      </c>
      <c r="I131" s="263">
        <v>227.05025999999998</v>
      </c>
      <c r="J131" s="265"/>
      <c r="K131" s="24"/>
    </row>
    <row r="132" spans="7:11" ht="12.75">
      <c r="G132" s="3"/>
      <c r="H132" s="1" t="s">
        <v>222</v>
      </c>
      <c r="I132" s="263">
        <v>338.0258</v>
      </c>
      <c r="J132" s="265"/>
      <c r="K132" s="24"/>
    </row>
    <row r="133" spans="7:11" ht="12.75">
      <c r="G133" s="3"/>
      <c r="H133" s="1" t="s">
        <v>223</v>
      </c>
      <c r="I133" s="263">
        <v>71.08096</v>
      </c>
      <c r="J133" s="265"/>
      <c r="K133" s="24"/>
    </row>
    <row r="134" spans="7:11" ht="12.75">
      <c r="G134" s="3"/>
      <c r="H134" s="1" t="s">
        <v>224</v>
      </c>
      <c r="I134" s="263">
        <v>171.01520000000002</v>
      </c>
      <c r="J134" s="265"/>
      <c r="K134" s="24"/>
    </row>
    <row r="135" spans="7:11" ht="12.75">
      <c r="G135" s="3"/>
      <c r="H135" s="1" t="s">
        <v>225</v>
      </c>
      <c r="I135" s="263">
        <v>45.03874</v>
      </c>
      <c r="J135" s="265"/>
      <c r="K135" s="24"/>
    </row>
    <row r="136" spans="7:11" ht="12.75">
      <c r="G136" s="3"/>
      <c r="H136" s="1" t="s">
        <v>226</v>
      </c>
      <c r="I136" s="263">
        <v>162.23028</v>
      </c>
      <c r="J136" s="265"/>
      <c r="K136" s="24"/>
    </row>
    <row r="137" spans="7:11" ht="12.75">
      <c r="G137" s="3"/>
      <c r="H137" s="1" t="s">
        <v>227</v>
      </c>
      <c r="I137" s="263">
        <v>289.65938</v>
      </c>
      <c r="J137" s="265"/>
      <c r="K137" s="24"/>
    </row>
    <row r="138" spans="7:11" ht="12.75">
      <c r="G138" s="3"/>
      <c r="H138" s="1" t="s">
        <v>228</v>
      </c>
      <c r="I138" s="263">
        <v>338.8847</v>
      </c>
      <c r="J138" s="265"/>
      <c r="K138" s="24"/>
    </row>
    <row r="139" spans="7:11" ht="12.75">
      <c r="G139" s="3"/>
      <c r="H139" s="1" t="s">
        <v>229</v>
      </c>
      <c r="I139" s="263">
        <v>172.26811999999998</v>
      </c>
      <c r="J139" s="265"/>
      <c r="K139" s="24"/>
    </row>
    <row r="140" spans="7:11" ht="12.75">
      <c r="G140" s="3"/>
      <c r="H140" s="1"/>
      <c r="I140" s="263"/>
      <c r="J140" s="265"/>
      <c r="K140" s="24"/>
    </row>
    <row r="141" spans="7:11" ht="15.6">
      <c r="G141" s="3" t="s">
        <v>230</v>
      </c>
      <c r="H141" s="1"/>
      <c r="I141" s="1" t="s">
        <v>166</v>
      </c>
      <c r="J141" s="2" t="s">
        <v>299</v>
      </c>
      <c r="K141" s="24"/>
    </row>
    <row r="142" spans="7:11" ht="12.75">
      <c r="G142" s="3"/>
      <c r="H142" s="1" t="s">
        <v>231</v>
      </c>
      <c r="I142" s="263">
        <v>65.238336</v>
      </c>
      <c r="J142" s="265"/>
      <c r="K142" s="24"/>
    </row>
    <row r="143" spans="7:11" ht="12.75">
      <c r="G143" s="3"/>
      <c r="H143" s="1" t="s">
        <v>232</v>
      </c>
      <c r="I143" s="263">
        <v>183.96256</v>
      </c>
      <c r="J143" s="265"/>
      <c r="K143" s="24"/>
    </row>
    <row r="144" spans="7:11" ht="12.75">
      <c r="G144" s="3"/>
      <c r="H144" s="1" t="s">
        <v>233</v>
      </c>
      <c r="I144" s="263">
        <v>263.48656</v>
      </c>
      <c r="J144" s="265"/>
      <c r="K144" s="24"/>
    </row>
    <row r="145" spans="7:11" ht="12.75">
      <c r="G145" s="3"/>
      <c r="H145" s="1" t="s">
        <v>234</v>
      </c>
      <c r="I145" s="263">
        <v>215.13722</v>
      </c>
      <c r="J145" s="265"/>
      <c r="K145" s="24"/>
    </row>
    <row r="146" spans="7:11" ht="12.75">
      <c r="G146" s="3"/>
      <c r="H146" s="1" t="s">
        <v>235</v>
      </c>
      <c r="I146" s="263">
        <v>270.71404</v>
      </c>
      <c r="J146" s="265"/>
      <c r="K146" s="24"/>
    </row>
    <row r="147" spans="7:11" ht="12.75">
      <c r="G147" s="3"/>
      <c r="H147" s="1" t="s">
        <v>236</v>
      </c>
      <c r="I147" s="263">
        <v>189.85938</v>
      </c>
      <c r="J147" s="265"/>
      <c r="K147" s="24"/>
    </row>
    <row r="148" spans="7:11" ht="12.75">
      <c r="G148" s="3"/>
      <c r="H148" s="1" t="s">
        <v>237</v>
      </c>
      <c r="I148" s="263">
        <v>262.7002</v>
      </c>
      <c r="J148" s="265"/>
      <c r="K148" s="24"/>
    </row>
    <row r="149" spans="7:11" ht="12.75">
      <c r="G149" s="3"/>
      <c r="H149" s="1" t="s">
        <v>238</v>
      </c>
      <c r="I149" s="263">
        <v>191.38716</v>
      </c>
      <c r="J149" s="265"/>
      <c r="K149" s="24"/>
    </row>
    <row r="150" spans="7:11" ht="12.75">
      <c r="G150" s="3"/>
      <c r="H150" s="1" t="s">
        <v>239</v>
      </c>
      <c r="I150" s="263">
        <v>42.084695999999994</v>
      </c>
      <c r="J150" s="265"/>
      <c r="K150" s="24"/>
    </row>
    <row r="151" spans="7:11" ht="12.75">
      <c r="G151" s="3"/>
      <c r="H151" s="1" t="s">
        <v>240</v>
      </c>
      <c r="I151" s="263">
        <v>296.925</v>
      </c>
      <c r="J151" s="265"/>
      <c r="K151" s="24"/>
    </row>
    <row r="152" spans="7:11" ht="12.75">
      <c r="G152" s="3"/>
      <c r="H152" s="1" t="s">
        <v>241</v>
      </c>
      <c r="I152" s="263">
        <v>291.5066</v>
      </c>
      <c r="J152" s="265"/>
      <c r="K152" s="24"/>
    </row>
    <row r="153" spans="7:11" ht="12.75">
      <c r="G153" s="3"/>
      <c r="H153" s="1" t="s">
        <v>242</v>
      </c>
      <c r="I153" s="263">
        <v>295.83135999999996</v>
      </c>
      <c r="J153" s="265"/>
      <c r="K153" s="24"/>
    </row>
    <row r="154" spans="7:11" ht="12.75">
      <c r="G154" s="3"/>
      <c r="H154" s="1" t="s">
        <v>243</v>
      </c>
      <c r="I154" s="263">
        <v>255.77942000000002</v>
      </c>
      <c r="J154" s="265"/>
      <c r="K154" s="24"/>
    </row>
    <row r="155" spans="7:11" ht="12.75">
      <c r="G155" s="3"/>
      <c r="H155" s="1" t="s">
        <v>244</v>
      </c>
      <c r="I155" s="263">
        <v>200.81403999999998</v>
      </c>
      <c r="J155" s="265"/>
      <c r="K155" s="24"/>
    </row>
    <row r="156" spans="7:11" ht="12.75">
      <c r="G156" s="3"/>
      <c r="H156" s="1" t="s">
        <v>245</v>
      </c>
      <c r="I156" s="263">
        <v>270.4171</v>
      </c>
      <c r="J156" s="265"/>
      <c r="K156" s="24"/>
    </row>
    <row r="157" spans="7:11" ht="12.75">
      <c r="G157" s="3"/>
      <c r="H157" s="1" t="s">
        <v>246</v>
      </c>
      <c r="I157" s="263">
        <v>183.78652</v>
      </c>
      <c r="J157" s="265"/>
      <c r="K157" s="24"/>
    </row>
    <row r="158" spans="7:11" ht="12.75">
      <c r="G158" s="3"/>
      <c r="H158" s="1" t="s">
        <v>247</v>
      </c>
      <c r="I158" s="263">
        <v>231.94664</v>
      </c>
      <c r="J158" s="265"/>
      <c r="K158" s="24"/>
    </row>
    <row r="159" spans="7:11" ht="12.75">
      <c r="G159" s="3"/>
      <c r="H159" s="1" t="s">
        <v>248</v>
      </c>
      <c r="I159" s="263">
        <v>246.3242</v>
      </c>
      <c r="J159" s="265"/>
      <c r="K159" s="24"/>
    </row>
    <row r="160" spans="7:11" ht="12.75">
      <c r="G160" s="3"/>
      <c r="H160" s="1" t="s">
        <v>249</v>
      </c>
      <c r="I160" s="263">
        <v>85.12808</v>
      </c>
      <c r="J160" s="265"/>
      <c r="K160" s="24"/>
    </row>
    <row r="161" spans="7:11" ht="12.75">
      <c r="G161" s="3"/>
      <c r="H161" s="1" t="s">
        <v>250</v>
      </c>
      <c r="I161" s="263">
        <v>193.87788</v>
      </c>
      <c r="J161" s="265"/>
      <c r="K161" s="24"/>
    </row>
    <row r="162" spans="7:11" ht="12.75">
      <c r="G162" s="3"/>
      <c r="H162" s="1" t="s">
        <v>251</v>
      </c>
      <c r="I162" s="263">
        <v>270.18008</v>
      </c>
      <c r="J162" s="265"/>
      <c r="K162" s="24"/>
    </row>
    <row r="163" spans="7:11" ht="12.75">
      <c r="G163" s="3"/>
      <c r="H163" s="1" t="s">
        <v>252</v>
      </c>
      <c r="I163" s="263">
        <v>16.282658</v>
      </c>
      <c r="J163" s="265"/>
      <c r="K163" s="24"/>
    </row>
    <row r="164" spans="7:11" ht="12.75">
      <c r="G164" s="3"/>
      <c r="H164" s="1" t="s">
        <v>253</v>
      </c>
      <c r="I164" s="263">
        <v>300.3698</v>
      </c>
      <c r="J164" s="265"/>
      <c r="K164" s="24"/>
    </row>
    <row r="165" spans="7:11" ht="12.75">
      <c r="G165" s="3"/>
      <c r="H165" s="1" t="s">
        <v>254</v>
      </c>
      <c r="I165" s="263">
        <v>246.93516</v>
      </c>
      <c r="J165" s="265"/>
      <c r="K165" s="24"/>
    </row>
    <row r="166" spans="7:11" ht="12.75">
      <c r="G166" s="3"/>
      <c r="H166" s="1" t="s">
        <v>255</v>
      </c>
      <c r="I166" s="263">
        <v>313.87102</v>
      </c>
      <c r="J166" s="265"/>
      <c r="K166" s="24"/>
    </row>
    <row r="167" spans="7:11" ht="12.75">
      <c r="G167" s="3"/>
      <c r="H167" s="1" t="s">
        <v>256</v>
      </c>
      <c r="I167" s="263">
        <v>75.21603999999999</v>
      </c>
      <c r="J167" s="265"/>
      <c r="K167" s="24"/>
    </row>
    <row r="168" spans="7:11" ht="12.75">
      <c r="G168" s="3"/>
      <c r="H168" s="1" t="s">
        <v>257</v>
      </c>
      <c r="I168" s="263">
        <v>1.7187120000000002</v>
      </c>
      <c r="J168" s="265"/>
      <c r="K168" s="24"/>
    </row>
    <row r="169" spans="7:11" ht="12.75">
      <c r="G169" s="3"/>
      <c r="H169" s="1" t="s">
        <v>258</v>
      </c>
      <c r="I169" s="263">
        <v>210.74534</v>
      </c>
      <c r="J169" s="265"/>
      <c r="K169" s="24"/>
    </row>
    <row r="170" spans="7:11" ht="12.75">
      <c r="G170" s="3"/>
      <c r="H170" s="1" t="s">
        <v>259</v>
      </c>
      <c r="I170" s="263">
        <v>149.8508</v>
      </c>
      <c r="J170" s="265"/>
      <c r="K170" s="24"/>
    </row>
    <row r="171" spans="7:11" ht="12.75">
      <c r="G171" s="3"/>
      <c r="H171" s="1" t="s">
        <v>260</v>
      </c>
      <c r="I171" s="263">
        <v>188.47276</v>
      </c>
      <c r="J171" s="265"/>
      <c r="K171" s="24"/>
    </row>
    <row r="172" spans="7:11" ht="12.75">
      <c r="G172" s="3"/>
      <c r="H172" s="1" t="s">
        <v>261</v>
      </c>
      <c r="I172" s="263">
        <v>171.5571</v>
      </c>
      <c r="J172" s="265"/>
      <c r="K172" s="24"/>
    </row>
    <row r="173" spans="7:11" ht="12.75">
      <c r="G173" s="3"/>
      <c r="H173" s="1" t="s">
        <v>262</v>
      </c>
      <c r="I173" s="263">
        <v>271.4175</v>
      </c>
      <c r="J173" s="265"/>
      <c r="K173" s="24"/>
    </row>
    <row r="174" spans="7:11" ht="12.75">
      <c r="G174" s="3"/>
      <c r="H174" s="1" t="s">
        <v>263</v>
      </c>
      <c r="I174" s="263">
        <v>161.76256</v>
      </c>
      <c r="J174" s="265"/>
      <c r="K174" s="24"/>
    </row>
    <row r="175" spans="7:11" ht="12.75">
      <c r="G175" s="3"/>
      <c r="H175" s="1" t="s">
        <v>264</v>
      </c>
      <c r="I175" s="263">
        <v>181.58372</v>
      </c>
      <c r="J175" s="265"/>
      <c r="K175" s="24"/>
    </row>
    <row r="176" spans="7:11" ht="12.75">
      <c r="G176" s="3"/>
      <c r="H176" s="1" t="s">
        <v>265</v>
      </c>
      <c r="I176" s="263">
        <v>205.81768</v>
      </c>
      <c r="J176" s="265"/>
      <c r="K176" s="24"/>
    </row>
    <row r="177" spans="7:11" ht="12.75">
      <c r="G177" s="3"/>
      <c r="H177" s="1" t="s">
        <v>266</v>
      </c>
      <c r="I177" s="263">
        <v>1.1644919999999999</v>
      </c>
      <c r="J177" s="265"/>
      <c r="K177" s="24"/>
    </row>
    <row r="178" spans="7:11" ht="12.75">
      <c r="G178" s="3"/>
      <c r="H178" s="1" t="s">
        <v>267</v>
      </c>
      <c r="I178" s="263">
        <v>183.8375</v>
      </c>
      <c r="J178" s="265"/>
      <c r="K178" s="24"/>
    </row>
    <row r="179" spans="7:11" ht="12.75">
      <c r="G179" s="3"/>
      <c r="H179" s="1" t="s">
        <v>199</v>
      </c>
      <c r="I179" s="263">
        <v>167.17544</v>
      </c>
      <c r="J179" s="265"/>
      <c r="K179" s="24"/>
    </row>
    <row r="180" spans="7:11" ht="12.75">
      <c r="G180" s="3"/>
      <c r="H180" s="1" t="s">
        <v>268</v>
      </c>
      <c r="I180" s="263">
        <v>294.72066</v>
      </c>
      <c r="J180" s="265"/>
      <c r="K180" s="24"/>
    </row>
    <row r="181" spans="7:11" ht="12.75">
      <c r="G181" s="3"/>
      <c r="H181" s="1" t="s">
        <v>269</v>
      </c>
      <c r="I181" s="263">
        <v>193.70687999999998</v>
      </c>
      <c r="J181" s="265"/>
      <c r="K181" s="24"/>
    </row>
    <row r="182" spans="7:11" ht="12.75">
      <c r="G182" s="3"/>
      <c r="H182" s="1" t="s">
        <v>270</v>
      </c>
      <c r="I182" s="263">
        <v>198.31868</v>
      </c>
      <c r="J182" s="265"/>
      <c r="K182" s="24"/>
    </row>
    <row r="183" spans="7:11" ht="12.75">
      <c r="G183" s="3"/>
      <c r="H183" s="1" t="s">
        <v>271</v>
      </c>
      <c r="I183" s="263">
        <v>149.39911999999998</v>
      </c>
      <c r="J183" s="265"/>
      <c r="K183" s="24"/>
    </row>
    <row r="184" spans="7:11" ht="12.75">
      <c r="G184" s="3"/>
      <c r="H184" s="1" t="s">
        <v>272</v>
      </c>
      <c r="I184" s="263">
        <v>234.24117999999999</v>
      </c>
      <c r="J184" s="265"/>
      <c r="K184" s="24"/>
    </row>
    <row r="185" spans="7:11" ht="12.75">
      <c r="G185" s="3"/>
      <c r="H185" s="1" t="s">
        <v>273</v>
      </c>
      <c r="I185" s="263">
        <v>112.38292000000001</v>
      </c>
      <c r="J185" s="265"/>
      <c r="K185" s="24"/>
    </row>
    <row r="186" spans="7:11" ht="12.75">
      <c r="G186" s="3"/>
      <c r="H186" s="1"/>
      <c r="I186" s="263"/>
      <c r="J186" s="265"/>
      <c r="K186" s="24"/>
    </row>
    <row r="187" spans="7:11" ht="15.6">
      <c r="G187" s="3" t="s">
        <v>105</v>
      </c>
      <c r="H187" s="1"/>
      <c r="I187" s="1" t="s">
        <v>166</v>
      </c>
      <c r="J187" s="2" t="s">
        <v>299</v>
      </c>
      <c r="K187" s="24"/>
    </row>
    <row r="188" spans="7:11" ht="12.75">
      <c r="G188" s="3"/>
      <c r="H188" s="1" t="s">
        <v>106</v>
      </c>
      <c r="I188" s="263">
        <v>294.15418</v>
      </c>
      <c r="J188" s="265"/>
      <c r="K188" s="24"/>
    </row>
    <row r="189" spans="7:11" ht="12.75">
      <c r="G189" s="3"/>
      <c r="H189" s="1" t="s">
        <v>107</v>
      </c>
      <c r="I189" s="263">
        <v>55.20362</v>
      </c>
      <c r="J189" s="265"/>
      <c r="K189" s="24"/>
    </row>
    <row r="190" spans="7:11" ht="12.75">
      <c r="G190" s="3"/>
      <c r="H190" s="1"/>
      <c r="I190" s="263"/>
      <c r="J190" s="265"/>
      <c r="K190" s="24"/>
    </row>
    <row r="191" spans="7:11" ht="15.6">
      <c r="G191" s="3" t="s">
        <v>108</v>
      </c>
      <c r="H191" s="1"/>
      <c r="I191" s="1" t="s">
        <v>166</v>
      </c>
      <c r="J191" s="2" t="s">
        <v>299</v>
      </c>
      <c r="K191" s="24"/>
    </row>
    <row r="192" spans="7:11" ht="12.75">
      <c r="G192" s="3"/>
      <c r="H192" s="1" t="s">
        <v>109</v>
      </c>
      <c r="I192" s="263">
        <v>54.62264</v>
      </c>
      <c r="J192" s="265"/>
      <c r="K192" s="24"/>
    </row>
    <row r="193" spans="7:11" ht="12.75">
      <c r="G193" s="3"/>
      <c r="H193" s="1" t="s">
        <v>110</v>
      </c>
      <c r="I193" s="263">
        <v>180.20572</v>
      </c>
      <c r="J193" s="265"/>
      <c r="K193" s="24"/>
    </row>
    <row r="194" spans="7:11" ht="12.75">
      <c r="G194" s="3"/>
      <c r="H194" s="1"/>
      <c r="I194" s="263"/>
      <c r="J194" s="265"/>
      <c r="K194" s="24"/>
    </row>
    <row r="195" spans="7:11" ht="15.6">
      <c r="G195" s="3" t="s">
        <v>274</v>
      </c>
      <c r="H195" s="1"/>
      <c r="I195" s="1" t="s">
        <v>166</v>
      </c>
      <c r="J195" s="2" t="s">
        <v>299</v>
      </c>
      <c r="K195" s="24"/>
    </row>
    <row r="196" spans="7:11" ht="12.75">
      <c r="G196" s="3"/>
      <c r="H196" s="1" t="s">
        <v>275</v>
      </c>
      <c r="I196" s="263">
        <v>143.93688</v>
      </c>
      <c r="J196" s="265"/>
      <c r="K196" s="24"/>
    </row>
    <row r="197" spans="7:11" ht="12.75">
      <c r="G197" s="3"/>
      <c r="H197" s="1" t="s">
        <v>276</v>
      </c>
      <c r="I197" s="263">
        <v>157.79298</v>
      </c>
      <c r="J197" s="265"/>
      <c r="K197" s="24"/>
    </row>
    <row r="198" spans="7:11" ht="12.75">
      <c r="G198" s="3"/>
      <c r="H198" s="1" t="s">
        <v>277</v>
      </c>
      <c r="I198" s="263">
        <v>30.82064</v>
      </c>
      <c r="J198" s="265"/>
      <c r="K198" s="24"/>
    </row>
    <row r="199" spans="7:11" ht="12.75">
      <c r="G199" s="3"/>
      <c r="H199" s="1" t="s">
        <v>278</v>
      </c>
      <c r="I199" s="263">
        <v>178.8634</v>
      </c>
      <c r="J199" s="265"/>
      <c r="K199" s="24"/>
    </row>
    <row r="200" spans="7:11" ht="12.75">
      <c r="G200" s="3"/>
      <c r="H200" s="1" t="s">
        <v>279</v>
      </c>
      <c r="I200" s="263">
        <v>44.74798</v>
      </c>
      <c r="J200" s="265"/>
      <c r="K200" s="24"/>
    </row>
    <row r="201" spans="7:11" ht="12.75">
      <c r="G201" s="3"/>
      <c r="H201" s="1" t="s">
        <v>280</v>
      </c>
      <c r="I201" s="263">
        <v>19.202419999999996</v>
      </c>
      <c r="J201" s="265"/>
      <c r="K201" s="24"/>
    </row>
    <row r="202" spans="7:11" ht="12.75">
      <c r="G202" s="3"/>
      <c r="H202" s="1" t="s">
        <v>281</v>
      </c>
      <c r="I202" s="263">
        <v>338.42786</v>
      </c>
      <c r="J202" s="265"/>
      <c r="K202" s="24"/>
    </row>
    <row r="203" spans="7:11" ht="12.75">
      <c r="G203" s="3"/>
      <c r="H203" s="1" t="s">
        <v>282</v>
      </c>
      <c r="I203" s="263">
        <v>205.74878</v>
      </c>
      <c r="J203" s="265"/>
      <c r="K203" s="24"/>
    </row>
    <row r="204" spans="7:11" ht="12.75">
      <c r="G204" s="3"/>
      <c r="H204" s="1" t="s">
        <v>283</v>
      </c>
      <c r="I204" s="263">
        <v>112.13572</v>
      </c>
      <c r="J204" s="265"/>
      <c r="K204" s="24"/>
    </row>
    <row r="205" spans="7:11" ht="12.75">
      <c r="G205" s="3"/>
      <c r="H205" s="1" t="s">
        <v>284</v>
      </c>
      <c r="I205" s="263">
        <v>85.8764</v>
      </c>
      <c r="J205" s="265"/>
      <c r="K205" s="24"/>
    </row>
    <row r="206" spans="7:11" ht="12.75">
      <c r="G206" s="3"/>
      <c r="H206" s="1" t="s">
        <v>285</v>
      </c>
      <c r="I206" s="263">
        <v>98.6858</v>
      </c>
      <c r="J206" s="265"/>
      <c r="K206" s="24"/>
    </row>
    <row r="207" spans="7:11" ht="12.75">
      <c r="G207" s="3"/>
      <c r="H207" s="1" t="s">
        <v>286</v>
      </c>
      <c r="I207" s="263">
        <v>218.35558</v>
      </c>
      <c r="J207" s="265"/>
      <c r="K207" s="24"/>
    </row>
    <row r="208" spans="7:11" ht="12.75">
      <c r="G208" s="3"/>
      <c r="H208" s="1" t="s">
        <v>287</v>
      </c>
      <c r="I208" s="263">
        <v>128.22594</v>
      </c>
      <c r="J208" s="265"/>
      <c r="K208" s="24"/>
    </row>
    <row r="209" spans="7:11" ht="12.75">
      <c r="G209" s="3"/>
      <c r="H209" s="1" t="s">
        <v>288</v>
      </c>
      <c r="I209" s="263">
        <v>233.68666000000002</v>
      </c>
      <c r="J209" s="265"/>
      <c r="K209" s="24"/>
    </row>
    <row r="210" spans="7:11" ht="12.75">
      <c r="G210" s="3"/>
      <c r="H210" s="1" t="s">
        <v>289</v>
      </c>
      <c r="I210" s="263">
        <v>165.05674</v>
      </c>
      <c r="J210" s="265"/>
      <c r="K210" s="24"/>
    </row>
    <row r="211" spans="7:11" ht="12.75">
      <c r="G211" s="3"/>
      <c r="H211" s="1" t="s">
        <v>290</v>
      </c>
      <c r="I211" s="263">
        <v>254.23438</v>
      </c>
      <c r="J211" s="265"/>
      <c r="K211" s="24"/>
    </row>
    <row r="212" spans="7:11" ht="12.75">
      <c r="G212" s="3"/>
      <c r="H212" s="1" t="s">
        <v>291</v>
      </c>
      <c r="I212" s="263">
        <v>149.469</v>
      </c>
      <c r="J212" s="265"/>
      <c r="K212" s="24"/>
    </row>
    <row r="213" spans="7:11" ht="12.75">
      <c r="G213" s="3"/>
      <c r="H213" s="1" t="s">
        <v>292</v>
      </c>
      <c r="I213" s="263">
        <v>108.59140000000001</v>
      </c>
      <c r="J213" s="265"/>
      <c r="K213" s="24"/>
    </row>
    <row r="214" spans="7:11" ht="12.75">
      <c r="G214" s="3"/>
      <c r="H214" s="1" t="s">
        <v>293</v>
      </c>
      <c r="I214" s="263">
        <v>0.442555</v>
      </c>
      <c r="J214" s="265"/>
      <c r="K214" s="24"/>
    </row>
    <row r="215" spans="7:11" ht="12.75">
      <c r="G215" s="3"/>
      <c r="H215" s="1" t="s">
        <v>294</v>
      </c>
      <c r="I215" s="263">
        <v>102.4051</v>
      </c>
      <c r="J215" s="265"/>
      <c r="K215" s="24"/>
    </row>
    <row r="216" spans="7:11" ht="12.75">
      <c r="G216" s="3"/>
      <c r="H216" s="1" t="s">
        <v>295</v>
      </c>
      <c r="I216" s="263">
        <v>235.59302</v>
      </c>
      <c r="J216" s="265"/>
      <c r="K216" s="24"/>
    </row>
    <row r="217" spans="7:11" ht="12.75">
      <c r="G217" s="3"/>
      <c r="H217" s="1" t="s">
        <v>296</v>
      </c>
      <c r="I217" s="263">
        <v>100.67972</v>
      </c>
      <c r="J217" s="265"/>
      <c r="K217" s="24"/>
    </row>
    <row r="218" spans="7:11" ht="12.75">
      <c r="G218" s="3"/>
      <c r="H218" s="1" t="s">
        <v>297</v>
      </c>
      <c r="I218" s="263">
        <v>96.1523</v>
      </c>
      <c r="J218" s="265"/>
      <c r="K218" s="24"/>
    </row>
    <row r="219" spans="7:11" ht="13.2" thickBot="1">
      <c r="G219" s="266"/>
      <c r="H219" s="6" t="s">
        <v>298</v>
      </c>
      <c r="I219" s="15">
        <v>291.7707365713329</v>
      </c>
      <c r="J219" s="17"/>
      <c r="K219" s="24"/>
    </row>
    <row r="220" spans="7:10" ht="12.75">
      <c r="G220" s="26"/>
      <c r="H220" s="26"/>
      <c r="I220" s="26"/>
      <c r="J220" s="26"/>
    </row>
  </sheetData>
  <sheetProtection algorithmName="SHA-512" hashValue="ysLGtSD2o0s5L+3KzSFXfT8Fqf/X4a7H45FglFHmtJDF0Nsk0I8XbjUiPMpDJG19ka7f+SGRaSDH+9p8wzDUHA==" saltValue="iFHnJ75ggwQlKB6TMBbyKA==" spinCount="100000" sheet="1" objects="1" scenarios="1"/>
  <mergeCells count="7">
    <mergeCell ref="G62:J62"/>
    <mergeCell ref="C8:D8"/>
    <mergeCell ref="C9:D9"/>
    <mergeCell ref="C10:D10"/>
    <mergeCell ref="A13:D13"/>
    <mergeCell ref="A16:B16"/>
    <mergeCell ref="A26:D2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proPellets Austria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Rakos</dc:creator>
  <cp:keywords/>
  <dc:description/>
  <cp:lastModifiedBy>Gilles Gauthier</cp:lastModifiedBy>
  <cp:lastPrinted>2012-02-13T16:25:08Z</cp:lastPrinted>
  <dcterms:created xsi:type="dcterms:W3CDTF">2011-12-06T18:15:55Z</dcterms:created>
  <dcterms:modified xsi:type="dcterms:W3CDTF">2017-02-06T17:45:47Z</dcterms:modified>
  <cp:category/>
  <cp:version/>
  <cp:contentType/>
  <cp:contentStatus/>
</cp:coreProperties>
</file>